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C:\Users\mdcruz\Documents\CPD\ACTUAL DISBURSEMENT (BANK)\bank reports\2022\WEBSITE\For website\May 2022\"/>
    </mc:Choice>
  </mc:AlternateContent>
  <xr:revisionPtr revIDLastSave="0" documentId="13_ncr:1_{3F0BD19F-5B57-4599-87EF-37F936759E97}" xr6:coauthVersionLast="36" xr6:coauthVersionMax="36" xr10:uidLastSave="{00000000-0000-0000-0000-000000000000}"/>
  <bookViews>
    <workbookView xWindow="0" yWindow="0" windowWidth="24000" windowHeight="9732" activeTab="1" xr2:uid="{00000000-000D-0000-FFFF-FFFF00000000}"/>
  </bookViews>
  <sheets>
    <sheet name="By Department" sheetId="1" r:id="rId1"/>
    <sheet name="By Agency" sheetId="2" r:id="rId2"/>
    <sheet name="Graph" sheetId="3" r:id="rId3"/>
  </sheets>
  <definedNames>
    <definedName name="_xlnm.Print_Area" localSheetId="1">'By Agency'!$A$1:$H$294</definedName>
    <definedName name="_xlnm.Print_Area" localSheetId="0">'By Department'!$A$1:$R$64</definedName>
    <definedName name="_xlnm.Print_Area" localSheetId="2">Graph!$A$12:$J$51</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Agency'!$132:$132,'By Agency'!$188:$189</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Agency'!$132:$132,'By Agency'!$188:$189</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Agency'!$132:$132,'By Agency'!$188:$189,'By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Agency'!$132:$132,'By Agency'!$188:$189,'By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Agency'!$188:$188</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Agency'!$132:$132,'By Agency'!$188:$189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4" i="2" l="1"/>
  <c r="C271" i="2"/>
  <c r="C261" i="2"/>
  <c r="C254" i="2"/>
  <c r="C233" i="2"/>
  <c r="C220" i="2" s="1"/>
  <c r="C211" i="2"/>
  <c r="C202" i="2"/>
  <c r="C193" i="2"/>
  <c r="C184" i="2"/>
  <c r="C179" i="2"/>
  <c r="C169" i="2"/>
  <c r="C148" i="2"/>
  <c r="C143" i="2"/>
  <c r="C139" i="2" s="1"/>
  <c r="C136" i="2"/>
  <c r="C131" i="2"/>
  <c r="C119" i="2"/>
  <c r="C106" i="2"/>
  <c r="C94" i="2"/>
  <c r="C88" i="2"/>
  <c r="C84" i="2"/>
  <c r="C79" i="2"/>
  <c r="C72" i="2"/>
  <c r="C60" i="2"/>
  <c r="C52" i="2"/>
  <c r="C39" i="2"/>
  <c r="C35" i="2"/>
  <c r="C23" i="2"/>
  <c r="C10" i="2"/>
  <c r="C130" i="2" l="1"/>
  <c r="C275" i="2" s="1"/>
  <c r="C286" i="2" s="1"/>
  <c r="F7" i="3"/>
  <c r="E7" i="3"/>
  <c r="D7" i="3"/>
  <c r="C7" i="3"/>
  <c r="B7" i="3"/>
  <c r="I6" i="3"/>
  <c r="J6" i="3" s="1"/>
  <c r="G6" i="3"/>
  <c r="I5" i="3"/>
  <c r="J5" i="3" s="1"/>
  <c r="K5" i="3" s="1"/>
  <c r="L5" i="3" s="1"/>
  <c r="M5" i="3" s="1"/>
  <c r="G5" i="3"/>
  <c r="G7" i="3" l="1"/>
  <c r="J8" i="3"/>
  <c r="C8" i="3" s="1"/>
  <c r="K6" i="3"/>
  <c r="I8" i="3"/>
  <c r="B8" i="3" s="1"/>
  <c r="L6" i="3" l="1"/>
  <c r="K8" i="3"/>
  <c r="D8" i="3" s="1"/>
  <c r="L8" i="3" l="1"/>
  <c r="E8" i="3" s="1"/>
  <c r="M6" i="3"/>
  <c r="M8" i="3" s="1"/>
  <c r="F8" i="3" s="1"/>
  <c r="H282" i="2" l="1"/>
  <c r="F280" i="2"/>
  <c r="D280" i="2"/>
  <c r="B280" i="2"/>
  <c r="E280" i="2"/>
  <c r="H280" i="2" s="1"/>
  <c r="D284" i="2"/>
  <c r="B284" i="2"/>
  <c r="G271" i="2"/>
  <c r="H267" i="2"/>
  <c r="H263" i="2"/>
  <c r="G261" i="2"/>
  <c r="F261" i="2"/>
  <c r="D261" i="2"/>
  <c r="B261" i="2"/>
  <c r="H258" i="2"/>
  <c r="F254" i="2"/>
  <c r="H250" i="2"/>
  <c r="H248" i="2"/>
  <c r="H246" i="2"/>
  <c r="H244" i="2"/>
  <c r="H242" i="2"/>
  <c r="H240" i="2"/>
  <c r="H238" i="2"/>
  <c r="H236" i="2"/>
  <c r="F233" i="2"/>
  <c r="D233" i="2"/>
  <c r="B233" i="2"/>
  <c r="H231" i="2"/>
  <c r="H229" i="2"/>
  <c r="H227" i="2"/>
  <c r="H225" i="2"/>
  <c r="H223" i="2"/>
  <c r="F220" i="2"/>
  <c r="H217" i="2"/>
  <c r="H215" i="2"/>
  <c r="F211" i="2"/>
  <c r="H209" i="2"/>
  <c r="H207" i="2"/>
  <c r="H205" i="2"/>
  <c r="F202" i="2"/>
  <c r="H199" i="2"/>
  <c r="H197" i="2"/>
  <c r="F193" i="2"/>
  <c r="H191" i="2"/>
  <c r="H189" i="2"/>
  <c r="H187" i="2"/>
  <c r="F184" i="2"/>
  <c r="D184" i="2"/>
  <c r="B184" i="2"/>
  <c r="E184" i="2"/>
  <c r="H182" i="2"/>
  <c r="F179" i="2"/>
  <c r="D179" i="2"/>
  <c r="B179" i="2"/>
  <c r="E179" i="2"/>
  <c r="H177" i="2"/>
  <c r="H175" i="2"/>
  <c r="H173" i="2"/>
  <c r="F169" i="2"/>
  <c r="H166" i="2"/>
  <c r="H164" i="2"/>
  <c r="H162" i="2"/>
  <c r="H160" i="2"/>
  <c r="H158" i="2"/>
  <c r="H156" i="2"/>
  <c r="H154" i="2"/>
  <c r="H152" i="2"/>
  <c r="F148" i="2"/>
  <c r="F143" i="2"/>
  <c r="D143" i="2"/>
  <c r="D139" i="2" s="1"/>
  <c r="B143" i="2"/>
  <c r="B139" i="2" s="1"/>
  <c r="G143" i="2"/>
  <c r="E143" i="2"/>
  <c r="E139" i="2" s="1"/>
  <c r="H142" i="2"/>
  <c r="F139" i="2"/>
  <c r="H138" i="2"/>
  <c r="D136" i="2"/>
  <c r="B136" i="2"/>
  <c r="H135" i="2"/>
  <c r="H133" i="2"/>
  <c r="H128" i="2"/>
  <c r="H126" i="2"/>
  <c r="H124" i="2"/>
  <c r="H121" i="2"/>
  <c r="G119" i="2"/>
  <c r="D119" i="2"/>
  <c r="B119" i="2"/>
  <c r="H117" i="2"/>
  <c r="H115" i="2"/>
  <c r="H111" i="2"/>
  <c r="H108" i="2"/>
  <c r="G106" i="2"/>
  <c r="H103" i="2"/>
  <c r="H101" i="2"/>
  <c r="H99" i="2"/>
  <c r="H98" i="2"/>
  <c r="F94" i="2"/>
  <c r="H91" i="2"/>
  <c r="G88" i="2"/>
  <c r="G84" i="2"/>
  <c r="F84" i="2"/>
  <c r="H82" i="2"/>
  <c r="F79" i="2"/>
  <c r="H76" i="2"/>
  <c r="F72" i="2"/>
  <c r="D72" i="2"/>
  <c r="B72" i="2"/>
  <c r="G72" i="2"/>
  <c r="E72" i="2"/>
  <c r="H72" i="2" s="1"/>
  <c r="H70" i="2"/>
  <c r="H68" i="2"/>
  <c r="H66" i="2"/>
  <c r="H64" i="2"/>
  <c r="H62" i="2"/>
  <c r="G60" i="2"/>
  <c r="F60" i="2"/>
  <c r="D60" i="2"/>
  <c r="B60" i="2"/>
  <c r="H58" i="2"/>
  <c r="H56" i="2"/>
  <c r="H54" i="2"/>
  <c r="F52" i="2"/>
  <c r="D52" i="2"/>
  <c r="B52" i="2"/>
  <c r="G52" i="2"/>
  <c r="E52" i="2"/>
  <c r="H52" i="2" s="1"/>
  <c r="H50" i="2"/>
  <c r="H45" i="2"/>
  <c r="H43" i="2"/>
  <c r="H41" i="2"/>
  <c r="G39" i="2"/>
  <c r="F39" i="2"/>
  <c r="D39" i="2"/>
  <c r="B39" i="2"/>
  <c r="H37" i="2"/>
  <c r="F35" i="2"/>
  <c r="D35" i="2"/>
  <c r="B35" i="2"/>
  <c r="G35" i="2"/>
  <c r="E35" i="2"/>
  <c r="H35" i="2" s="1"/>
  <c r="H33" i="2"/>
  <c r="H31" i="2"/>
  <c r="H29" i="2"/>
  <c r="H27" i="2"/>
  <c r="H25" i="2"/>
  <c r="G23" i="2"/>
  <c r="H24" i="2"/>
  <c r="F23" i="2"/>
  <c r="D23" i="2"/>
  <c r="B23" i="2"/>
  <c r="H21" i="2"/>
  <c r="H17" i="2"/>
  <c r="H15" i="2"/>
  <c r="H13" i="2"/>
  <c r="F10" i="2"/>
  <c r="D10" i="2"/>
  <c r="B10" i="2"/>
  <c r="G10" i="2"/>
  <c r="E10" i="2"/>
  <c r="E284" i="2" l="1"/>
  <c r="H284" i="2" s="1"/>
  <c r="H12" i="2"/>
  <c r="H14" i="2"/>
  <c r="H26" i="2"/>
  <c r="H28" i="2"/>
  <c r="H30" i="2"/>
  <c r="H32" i="2"/>
  <c r="H40" i="2"/>
  <c r="H42" i="2"/>
  <c r="H44" i="2"/>
  <c r="H48" i="2"/>
  <c r="H61" i="2"/>
  <c r="H63" i="2"/>
  <c r="H65" i="2"/>
  <c r="H67" i="2"/>
  <c r="H69" i="2"/>
  <c r="H74" i="2"/>
  <c r="H77" i="2"/>
  <c r="H90" i="2"/>
  <c r="H92" i="2"/>
  <c r="H97" i="2"/>
  <c r="H110" i="2"/>
  <c r="H112" i="2"/>
  <c r="H114" i="2"/>
  <c r="H116" i="2"/>
  <c r="H122" i="2"/>
  <c r="H139" i="2"/>
  <c r="B169" i="2"/>
  <c r="D169" i="2"/>
  <c r="G280" i="2"/>
  <c r="G284" i="2" s="1"/>
  <c r="H19" i="2"/>
  <c r="H55" i="2"/>
  <c r="H57" i="2"/>
  <c r="B79" i="2"/>
  <c r="D79" i="2"/>
  <c r="B84" i="2"/>
  <c r="D84" i="2"/>
  <c r="B94" i="2"/>
  <c r="D94" i="2"/>
  <c r="H100" i="2"/>
  <c r="H102" i="2"/>
  <c r="H104" i="2"/>
  <c r="H109" i="2"/>
  <c r="H113" i="2"/>
  <c r="B148" i="2"/>
  <c r="D148" i="2"/>
  <c r="B254" i="2"/>
  <c r="D254" i="2"/>
  <c r="H123" i="2"/>
  <c r="F119" i="2"/>
  <c r="H125" i="2"/>
  <c r="H127" i="2"/>
  <c r="B131" i="2"/>
  <c r="B130" i="2" s="1"/>
  <c r="D131" i="2"/>
  <c r="D130" i="2" s="1"/>
  <c r="H134" i="2"/>
  <c r="H137" i="2"/>
  <c r="H141" i="2"/>
  <c r="G139" i="2"/>
  <c r="H146" i="2"/>
  <c r="H151" i="2"/>
  <c r="H153" i="2"/>
  <c r="H155" i="2"/>
  <c r="H157" i="2"/>
  <c r="H159" i="2"/>
  <c r="H161" i="2"/>
  <c r="H163" i="2"/>
  <c r="H165" i="2"/>
  <c r="H167" i="2"/>
  <c r="H172" i="2"/>
  <c r="H174" i="2"/>
  <c r="H176" i="2"/>
  <c r="H179" i="2"/>
  <c r="H181" i="2"/>
  <c r="G179" i="2"/>
  <c r="H184" i="2"/>
  <c r="H186" i="2"/>
  <c r="G184" i="2"/>
  <c r="H188" i="2"/>
  <c r="H190" i="2"/>
  <c r="H196" i="2"/>
  <c r="H198" i="2"/>
  <c r="H200" i="2"/>
  <c r="H206" i="2"/>
  <c r="H208" i="2"/>
  <c r="H214" i="2"/>
  <c r="H216" i="2"/>
  <c r="H218" i="2"/>
  <c r="H224" i="2"/>
  <c r="H226" i="2"/>
  <c r="H228" i="2"/>
  <c r="H230" i="2"/>
  <c r="H232" i="2"/>
  <c r="H235" i="2"/>
  <c r="G233" i="2"/>
  <c r="G220" i="2" s="1"/>
  <c r="H237" i="2"/>
  <c r="H239" i="2"/>
  <c r="H241" i="2"/>
  <c r="H243" i="2"/>
  <c r="H245" i="2"/>
  <c r="H247" i="2"/>
  <c r="H249" i="2"/>
  <c r="H252" i="2"/>
  <c r="H257" i="2"/>
  <c r="H259" i="2"/>
  <c r="H265" i="2"/>
  <c r="H269" i="2"/>
  <c r="B271" i="2"/>
  <c r="D271" i="2"/>
  <c r="F271" i="2"/>
  <c r="F284" i="2"/>
  <c r="H11" i="2"/>
  <c r="H36" i="2"/>
  <c r="H53" i="2"/>
  <c r="H73" i="2"/>
  <c r="H81" i="2"/>
  <c r="H86" i="2"/>
  <c r="H96" i="2"/>
  <c r="H120" i="2"/>
  <c r="E119" i="2"/>
  <c r="H119" i="2" s="1"/>
  <c r="H132" i="2"/>
  <c r="E136" i="2"/>
  <c r="H140" i="2"/>
  <c r="H144" i="2"/>
  <c r="H143" i="2" s="1"/>
  <c r="H150" i="2"/>
  <c r="H171" i="2"/>
  <c r="H180" i="2"/>
  <c r="H185" i="2"/>
  <c r="H234" i="2"/>
  <c r="H262" i="2"/>
  <c r="E261" i="2"/>
  <c r="H261" i="2" s="1"/>
  <c r="H273" i="2"/>
  <c r="H10" i="2"/>
  <c r="E23" i="2"/>
  <c r="H23" i="2" s="1"/>
  <c r="E39" i="2"/>
  <c r="H39" i="2" s="1"/>
  <c r="E60" i="2"/>
  <c r="H60" i="2" s="1"/>
  <c r="H75" i="2"/>
  <c r="H80" i="2"/>
  <c r="E79" i="2"/>
  <c r="H79" i="2" s="1"/>
  <c r="G79" i="2"/>
  <c r="H85" i="2"/>
  <c r="E84" i="2"/>
  <c r="H84" i="2" s="1"/>
  <c r="E88" i="2"/>
  <c r="B88" i="2"/>
  <c r="D88" i="2"/>
  <c r="F88" i="2"/>
  <c r="H89" i="2"/>
  <c r="H95" i="2"/>
  <c r="E94" i="2"/>
  <c r="G94" i="2"/>
  <c r="E106" i="2"/>
  <c r="B106" i="2"/>
  <c r="D106" i="2"/>
  <c r="F106" i="2"/>
  <c r="H107" i="2"/>
  <c r="H149" i="2"/>
  <c r="E148" i="2"/>
  <c r="H148" i="2" s="1"/>
  <c r="G148" i="2"/>
  <c r="H170" i="2"/>
  <c r="E169" i="2"/>
  <c r="H169" i="2" s="1"/>
  <c r="G169" i="2"/>
  <c r="B193" i="2"/>
  <c r="D193" i="2"/>
  <c r="H195" i="2"/>
  <c r="B202" i="2"/>
  <c r="D202" i="2"/>
  <c r="H204" i="2"/>
  <c r="B211" i="2"/>
  <c r="D211" i="2"/>
  <c r="H213" i="2"/>
  <c r="B220" i="2"/>
  <c r="D220" i="2"/>
  <c r="H222" i="2"/>
  <c r="E233" i="2"/>
  <c r="H233" i="2" s="1"/>
  <c r="H256" i="2"/>
  <c r="H281" i="2"/>
  <c r="H194" i="2"/>
  <c r="E193" i="2"/>
  <c r="G193" i="2"/>
  <c r="H203" i="2"/>
  <c r="E202" i="2"/>
  <c r="G202" i="2"/>
  <c r="H212" i="2"/>
  <c r="E211" i="2"/>
  <c r="H211" i="2" s="1"/>
  <c r="G211" i="2"/>
  <c r="H221" i="2"/>
  <c r="H255" i="2"/>
  <c r="E254" i="2"/>
  <c r="G254" i="2"/>
  <c r="H272" i="2"/>
  <c r="E271" i="2"/>
  <c r="H271" i="2" s="1"/>
  <c r="H278" i="2"/>
  <c r="F53" i="1"/>
  <c r="F52" i="1"/>
  <c r="M50" i="1"/>
  <c r="I48" i="1"/>
  <c r="H48" i="1"/>
  <c r="G48" i="1"/>
  <c r="O48" i="1" s="1"/>
  <c r="E48" i="1"/>
  <c r="E8" i="1" s="1"/>
  <c r="D48" i="1"/>
  <c r="C48" i="1"/>
  <c r="M44" i="1"/>
  <c r="F43" i="1"/>
  <c r="F41" i="1"/>
  <c r="F40" i="1"/>
  <c r="F39" i="1"/>
  <c r="F38" i="1"/>
  <c r="F36" i="1"/>
  <c r="J34" i="1"/>
  <c r="F34" i="1"/>
  <c r="J33" i="1"/>
  <c r="J32" i="1"/>
  <c r="F32" i="1"/>
  <c r="J31" i="1"/>
  <c r="F31" i="1"/>
  <c r="J30" i="1"/>
  <c r="J29" i="1"/>
  <c r="F29" i="1"/>
  <c r="J28" i="1"/>
  <c r="F28" i="1"/>
  <c r="J27" i="1"/>
  <c r="F27" i="1"/>
  <c r="F26" i="1"/>
  <c r="J25" i="1"/>
  <c r="J24" i="1"/>
  <c r="E10" i="1"/>
  <c r="D10" i="1"/>
  <c r="C10" i="1"/>
  <c r="D8" i="1"/>
  <c r="C8" i="1"/>
  <c r="H94" i="2" l="1"/>
  <c r="Q48" i="1"/>
  <c r="E220" i="2"/>
  <c r="H220" i="2" s="1"/>
  <c r="H254" i="2"/>
  <c r="J26" i="1"/>
  <c r="J35" i="1"/>
  <c r="R35" i="1" s="1"/>
  <c r="J36" i="1"/>
  <c r="R36" i="1" s="1"/>
  <c r="H193" i="2"/>
  <c r="D275" i="2"/>
  <c r="D286" i="2" s="1"/>
  <c r="H88" i="2"/>
  <c r="G136" i="2"/>
  <c r="G131" i="2" s="1"/>
  <c r="G130" i="2" s="1"/>
  <c r="G275" i="2" s="1"/>
  <c r="G286" i="2" s="1"/>
  <c r="F44" i="1"/>
  <c r="F45" i="1"/>
  <c r="F46" i="1"/>
  <c r="M52" i="1"/>
  <c r="M48" i="1" s="1"/>
  <c r="M23" i="1"/>
  <c r="F24" i="1"/>
  <c r="F30" i="1"/>
  <c r="M38" i="1"/>
  <c r="M40" i="1"/>
  <c r="Q42" i="1"/>
  <c r="M43" i="1"/>
  <c r="Q44" i="1"/>
  <c r="M45" i="1"/>
  <c r="Q46" i="1"/>
  <c r="M53" i="1"/>
  <c r="Q23" i="1"/>
  <c r="I10" i="1"/>
  <c r="F25" i="1"/>
  <c r="F33" i="1"/>
  <c r="R33" i="1" s="1"/>
  <c r="F35" i="1"/>
  <c r="M39" i="1"/>
  <c r="M41" i="1"/>
  <c r="M46" i="1"/>
  <c r="P48" i="1"/>
  <c r="F50" i="1"/>
  <c r="Q50" i="1"/>
  <c r="Q53" i="1"/>
  <c r="B275" i="2"/>
  <c r="B286" i="2" s="1"/>
  <c r="H136" i="2"/>
  <c r="E131" i="2"/>
  <c r="H202" i="2"/>
  <c r="F136" i="2"/>
  <c r="F131" i="2" s="1"/>
  <c r="F130" i="2" s="1"/>
  <c r="F275" i="2" s="1"/>
  <c r="F286" i="2" s="1"/>
  <c r="H106" i="2"/>
  <c r="F12" i="1"/>
  <c r="J12" i="1"/>
  <c r="Q10" i="1"/>
  <c r="I8" i="1"/>
  <c r="H10" i="1"/>
  <c r="L12" i="1"/>
  <c r="P12" i="1"/>
  <c r="F13" i="1"/>
  <c r="J13" i="1"/>
  <c r="L13" i="1"/>
  <c r="P13" i="1"/>
  <c r="F14" i="1"/>
  <c r="J14" i="1"/>
  <c r="L14" i="1"/>
  <c r="P14" i="1"/>
  <c r="F15" i="1"/>
  <c r="J15" i="1"/>
  <c r="L15" i="1"/>
  <c r="P15" i="1"/>
  <c r="F16" i="1"/>
  <c r="J16" i="1"/>
  <c r="L16" i="1"/>
  <c r="P16" i="1"/>
  <c r="F17" i="1"/>
  <c r="J17" i="1"/>
  <c r="L17" i="1"/>
  <c r="P17" i="1"/>
  <c r="F18" i="1"/>
  <c r="J18" i="1"/>
  <c r="L18" i="1"/>
  <c r="P18" i="1"/>
  <c r="F19" i="1"/>
  <c r="J19" i="1"/>
  <c r="L19" i="1"/>
  <c r="P19" i="1"/>
  <c r="F20" i="1"/>
  <c r="J20" i="1"/>
  <c r="L20" i="1"/>
  <c r="P20" i="1"/>
  <c r="F21" i="1"/>
  <c r="J21" i="1"/>
  <c r="L21" i="1"/>
  <c r="P21" i="1"/>
  <c r="F22" i="1"/>
  <c r="J22" i="1"/>
  <c r="L22" i="1"/>
  <c r="P22" i="1"/>
  <c r="L23" i="1"/>
  <c r="F23" i="1"/>
  <c r="P23" i="1"/>
  <c r="J23" i="1"/>
  <c r="R24" i="1"/>
  <c r="M24" i="1"/>
  <c r="Q24" i="1"/>
  <c r="R25" i="1"/>
  <c r="M25" i="1"/>
  <c r="Q25" i="1"/>
  <c r="R26" i="1"/>
  <c r="M26" i="1"/>
  <c r="Q26" i="1"/>
  <c r="R27" i="1"/>
  <c r="M27" i="1"/>
  <c r="Q27" i="1"/>
  <c r="R28" i="1"/>
  <c r="M28" i="1"/>
  <c r="Q28" i="1"/>
  <c r="R29" i="1"/>
  <c r="M29" i="1"/>
  <c r="Q29" i="1"/>
  <c r="R30" i="1"/>
  <c r="M30" i="1"/>
  <c r="Q30" i="1"/>
  <c r="R31" i="1"/>
  <c r="M31" i="1"/>
  <c r="Q31" i="1"/>
  <c r="R32" i="1"/>
  <c r="M32" i="1"/>
  <c r="Q32" i="1"/>
  <c r="M33" i="1"/>
  <c r="Q33" i="1"/>
  <c r="R34" i="1"/>
  <c r="M34" i="1"/>
  <c r="Q34" i="1"/>
  <c r="M35" i="1"/>
  <c r="Q35" i="1"/>
  <c r="M36" i="1"/>
  <c r="Q36" i="1"/>
  <c r="J37" i="1"/>
  <c r="O37" i="1"/>
  <c r="Q37" i="1"/>
  <c r="J38" i="1"/>
  <c r="O38" i="1"/>
  <c r="Q38" i="1"/>
  <c r="J39" i="1"/>
  <c r="O39" i="1"/>
  <c r="Q39" i="1"/>
  <c r="J40" i="1"/>
  <c r="O40" i="1"/>
  <c r="Q40" i="1"/>
  <c r="J41" i="1"/>
  <c r="O41" i="1"/>
  <c r="Q41" i="1"/>
  <c r="J42" i="1"/>
  <c r="O42" i="1"/>
  <c r="J43" i="1"/>
  <c r="O43" i="1"/>
  <c r="J45" i="1"/>
  <c r="O45" i="1"/>
  <c r="J52" i="1"/>
  <c r="O52" i="1"/>
  <c r="G10" i="1"/>
  <c r="K12" i="1"/>
  <c r="M12" i="1"/>
  <c r="O12" i="1"/>
  <c r="Q12" i="1"/>
  <c r="K13" i="1"/>
  <c r="M13" i="1"/>
  <c r="O13" i="1"/>
  <c r="Q13" i="1"/>
  <c r="K14" i="1"/>
  <c r="M14" i="1"/>
  <c r="O14" i="1"/>
  <c r="Q14" i="1"/>
  <c r="K15" i="1"/>
  <c r="M15" i="1"/>
  <c r="O15" i="1"/>
  <c r="Q15" i="1"/>
  <c r="K16" i="1"/>
  <c r="M16" i="1"/>
  <c r="O16" i="1"/>
  <c r="Q16" i="1"/>
  <c r="K17" i="1"/>
  <c r="M17" i="1"/>
  <c r="O17" i="1"/>
  <c r="Q17" i="1"/>
  <c r="K18" i="1"/>
  <c r="M18" i="1"/>
  <c r="O18" i="1"/>
  <c r="Q18" i="1"/>
  <c r="K19" i="1"/>
  <c r="M19" i="1"/>
  <c r="O19" i="1"/>
  <c r="Q19" i="1"/>
  <c r="K20" i="1"/>
  <c r="M20" i="1"/>
  <c r="O20" i="1"/>
  <c r="Q20" i="1"/>
  <c r="K21" i="1"/>
  <c r="M21" i="1"/>
  <c r="O21" i="1"/>
  <c r="Q21" i="1"/>
  <c r="K22" i="1"/>
  <c r="M22" i="1"/>
  <c r="O22" i="1"/>
  <c r="Q22" i="1"/>
  <c r="K23" i="1"/>
  <c r="N23" i="1" s="1"/>
  <c r="O23" i="1"/>
  <c r="K24" i="1"/>
  <c r="O24" i="1"/>
  <c r="K25" i="1"/>
  <c r="O25" i="1"/>
  <c r="K26" i="1"/>
  <c r="O26" i="1"/>
  <c r="K27" i="1"/>
  <c r="O27" i="1"/>
  <c r="K28" i="1"/>
  <c r="O28" i="1"/>
  <c r="K29" i="1"/>
  <c r="N29" i="1" s="1"/>
  <c r="O29" i="1"/>
  <c r="K30" i="1"/>
  <c r="O30" i="1"/>
  <c r="K31" i="1"/>
  <c r="O31" i="1"/>
  <c r="K32" i="1"/>
  <c r="O32" i="1"/>
  <c r="K33" i="1"/>
  <c r="N33" i="1" s="1"/>
  <c r="O33" i="1"/>
  <c r="K34" i="1"/>
  <c r="O34" i="1"/>
  <c r="K35" i="1"/>
  <c r="O35" i="1"/>
  <c r="K36" i="1"/>
  <c r="O36" i="1"/>
  <c r="K37" i="1"/>
  <c r="F37" i="1"/>
  <c r="M37" i="1"/>
  <c r="Q43" i="1"/>
  <c r="J44" i="1"/>
  <c r="O44" i="1"/>
  <c r="Q45" i="1"/>
  <c r="J46" i="1"/>
  <c r="O46" i="1"/>
  <c r="J50" i="1"/>
  <c r="O50" i="1"/>
  <c r="Q52" i="1"/>
  <c r="J53" i="1"/>
  <c r="O53" i="1"/>
  <c r="L24" i="1"/>
  <c r="P24" i="1"/>
  <c r="L25" i="1"/>
  <c r="P25" i="1"/>
  <c r="L26" i="1"/>
  <c r="P26" i="1"/>
  <c r="L27" i="1"/>
  <c r="P27" i="1"/>
  <c r="L28" i="1"/>
  <c r="P28" i="1"/>
  <c r="L29" i="1"/>
  <c r="P29" i="1"/>
  <c r="L30" i="1"/>
  <c r="P30" i="1"/>
  <c r="L31" i="1"/>
  <c r="P31" i="1"/>
  <c r="L32" i="1"/>
  <c r="P32" i="1"/>
  <c r="L33" i="1"/>
  <c r="P33" i="1"/>
  <c r="L34" i="1"/>
  <c r="P34" i="1"/>
  <c r="L35" i="1"/>
  <c r="P35" i="1"/>
  <c r="L36" i="1"/>
  <c r="P36" i="1"/>
  <c r="L37" i="1"/>
  <c r="P37" i="1"/>
  <c r="K38" i="1"/>
  <c r="K39" i="1"/>
  <c r="K40" i="1"/>
  <c r="K41" i="1"/>
  <c r="K42" i="1"/>
  <c r="F42" i="1"/>
  <c r="M42" i="1"/>
  <c r="L38" i="1"/>
  <c r="P38" i="1"/>
  <c r="L39" i="1"/>
  <c r="P39" i="1"/>
  <c r="L40" i="1"/>
  <c r="P40" i="1"/>
  <c r="L41" i="1"/>
  <c r="P41" i="1"/>
  <c r="L42" i="1"/>
  <c r="P42" i="1"/>
  <c r="K43" i="1"/>
  <c r="K44" i="1"/>
  <c r="K45" i="1"/>
  <c r="K46" i="1"/>
  <c r="F48" i="1"/>
  <c r="K50" i="1"/>
  <c r="K52" i="1"/>
  <c r="K53" i="1"/>
  <c r="L43" i="1"/>
  <c r="P43" i="1"/>
  <c r="L44" i="1"/>
  <c r="P44" i="1"/>
  <c r="L45" i="1"/>
  <c r="P45" i="1"/>
  <c r="L46" i="1"/>
  <c r="P46" i="1"/>
  <c r="L50" i="1"/>
  <c r="P50" i="1"/>
  <c r="L52" i="1"/>
  <c r="P52" i="1"/>
  <c r="L53" i="1"/>
  <c r="P53" i="1"/>
  <c r="N36" i="1" l="1"/>
  <c r="N22" i="1"/>
  <c r="N20" i="1"/>
  <c r="N18" i="1"/>
  <c r="N16" i="1"/>
  <c r="N14" i="1"/>
  <c r="N28" i="1"/>
  <c r="N35" i="1"/>
  <c r="N31" i="1"/>
  <c r="N27" i="1"/>
  <c r="N21" i="1"/>
  <c r="N19" i="1"/>
  <c r="N17" i="1"/>
  <c r="N15" i="1"/>
  <c r="N13" i="1"/>
  <c r="N32" i="1"/>
  <c r="N34" i="1"/>
  <c r="N30" i="1"/>
  <c r="N26" i="1"/>
  <c r="N25" i="1"/>
  <c r="N24" i="1"/>
  <c r="H131" i="2"/>
  <c r="E130" i="2"/>
  <c r="N42" i="1"/>
  <c r="R53" i="1"/>
  <c r="R50" i="1"/>
  <c r="J48" i="1"/>
  <c r="R48" i="1" s="1"/>
  <c r="R44" i="1"/>
  <c r="K10" i="1"/>
  <c r="N12" i="1"/>
  <c r="R52" i="1"/>
  <c r="R43" i="1"/>
  <c r="R42" i="1"/>
  <c r="R40" i="1"/>
  <c r="R38" i="1"/>
  <c r="R37" i="1"/>
  <c r="R23" i="1"/>
  <c r="R22" i="1"/>
  <c r="R21" i="1"/>
  <c r="R20" i="1"/>
  <c r="R19" i="1"/>
  <c r="R18" i="1"/>
  <c r="R17" i="1"/>
  <c r="R16" i="1"/>
  <c r="R15" i="1"/>
  <c r="R14" i="1"/>
  <c r="R13" i="1"/>
  <c r="P10" i="1"/>
  <c r="H8" i="1"/>
  <c r="F10" i="1"/>
  <c r="F8" i="1" s="1"/>
  <c r="L48" i="1"/>
  <c r="N53" i="1"/>
  <c r="N52" i="1"/>
  <c r="N50" i="1"/>
  <c r="K48" i="1"/>
  <c r="N46" i="1"/>
  <c r="N45" i="1"/>
  <c r="N44" i="1"/>
  <c r="N43" i="1"/>
  <c r="N41" i="1"/>
  <c r="N40" i="1"/>
  <c r="N39" i="1"/>
  <c r="N38" i="1"/>
  <c r="R46" i="1"/>
  <c r="N37" i="1"/>
  <c r="M10" i="1"/>
  <c r="M8" i="1" s="1"/>
  <c r="O10" i="1"/>
  <c r="G8" i="1"/>
  <c r="R45" i="1"/>
  <c r="R41" i="1"/>
  <c r="R39" i="1"/>
  <c r="L10" i="1"/>
  <c r="Q8" i="1"/>
  <c r="R12" i="1"/>
  <c r="J10" i="1"/>
  <c r="H130" i="2" l="1"/>
  <c r="E275" i="2"/>
  <c r="R10" i="1"/>
  <c r="J8" i="1"/>
  <c r="O8" i="1"/>
  <c r="K8" i="1"/>
  <c r="L8" i="1"/>
  <c r="N48" i="1"/>
  <c r="P8" i="1"/>
  <c r="N10" i="1"/>
  <c r="H275" i="2" l="1"/>
  <c r="E286" i="2"/>
  <c r="H286" i="2" s="1"/>
  <c r="N8" i="1"/>
  <c r="R8" i="1"/>
</calcChain>
</file>

<file path=xl/sharedStrings.xml><?xml version="1.0" encoding="utf-8"?>
<sst xmlns="http://schemas.openxmlformats.org/spreadsheetml/2006/main" count="358" uniqueCount="331">
  <si>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</si>
  <si>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MAY 31, 2022</t>
  </si>
  <si>
    <t>(in thousand pesos)</t>
  </si>
  <si>
    <t>DEPARTMENT</t>
  </si>
  <si>
    <r>
      <t>NCA RELEASES</t>
    </r>
    <r>
      <rPr>
        <vertAlign val="superscript"/>
        <sz val="10"/>
        <rFont val="Arial"/>
        <family val="2"/>
      </rPr>
      <t>/3</t>
    </r>
  </si>
  <si>
    <r>
      <t>NCAs UTILIZED</t>
    </r>
    <r>
      <rPr>
        <vertAlign val="superscript"/>
        <sz val="10"/>
        <rFont val="Arial"/>
        <family val="2"/>
      </rPr>
      <t>/4</t>
    </r>
  </si>
  <si>
    <r>
      <t xml:space="preserve">UNUSED NCAs </t>
    </r>
    <r>
      <rPr>
        <vertAlign val="superscript"/>
        <sz val="10"/>
        <rFont val="Arial"/>
        <family val="2"/>
      </rPr>
      <t>/5</t>
    </r>
  </si>
  <si>
    <r>
      <t>UTILIZATION RATIO (%)</t>
    </r>
    <r>
      <rPr>
        <vertAlign val="superscript"/>
        <sz val="10"/>
        <rFont val="Arial"/>
        <family val="2"/>
      </rPr>
      <t>/6</t>
    </r>
  </si>
  <si>
    <t>Q1</t>
  </si>
  <si>
    <t>April</t>
  </si>
  <si>
    <t>May</t>
  </si>
  <si>
    <t>As of end        May</t>
  </si>
  <si>
    <t>TOTAL</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</si>
  <si>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</si>
  <si>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</si>
  <si>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</si>
  <si>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</si>
  <si>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</si>
  <si>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</si>
  <si>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</si>
  <si>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</si>
  <si>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</si>
  <si>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</si>
  <si>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</si>
  <si>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</si>
  <si>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</si>
  <si>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</si>
  <si>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Department of Human Settlements and Urban Development</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</si>
  <si>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</si>
  <si>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</si>
  <si>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</si>
  <si>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</si>
  <si>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</si>
  <si>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</si>
  <si>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</si>
  <si>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</si>
  <si>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</si>
  <si>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</si>
  <si>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Department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</si>
  <si>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</si>
  <si>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</si>
  <si>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</si>
  <si>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</si>
  <si>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</si>
  <si>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</si>
  <si>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</si>
  <si>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</si>
  <si>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</si>
  <si>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</si>
  <si>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</si>
  <si>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</si>
  <si>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</si>
  <si>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</si>
  <si>
    <t xml:space="preserve">  o.w.  Metropolitan Manila Development Authority
          (Fund 101)</t>
  </si>
  <si>
    <t>/1</t>
  </si>
  <si>
    <t>Source: Report of MDS-Government Servicing Banks as of May 31, 2022</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</si>
  <si>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</si>
  <si>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</si>
  <si>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</si>
  <si>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</si>
  <si>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</si>
  <si>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</si>
  <si>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</si>
  <si>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</si>
  <si>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</si>
  <si>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</si>
  <si>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</si>
  <si>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ALGU: inclusive of IRA, special shares for LGUs, MMDA and other transfers to LGUs</t>
  </si>
  <si>
    <t>STATUS OF NCA UTILIZATION (Net Trust and Working Fund), as of May 31, 2022</t>
  </si>
  <si>
    <t>Based on Report of MDS-Government Servicing Banks</t>
  </si>
  <si>
    <t>In Thousand Pesos</t>
  </si>
  <si>
    <t>PARTICULARS</t>
  </si>
  <si>
    <r>
      <t xml:space="preserve">NCAs UTILIZED </t>
    </r>
    <r>
      <rPr>
        <b/>
        <vertAlign val="superscript"/>
        <sz val="8"/>
        <rFont val="Arial"/>
        <family val="2"/>
      </rPr>
      <t>/2</t>
    </r>
  </si>
  <si>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</si>
  <si>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</si>
  <si>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</si>
  <si>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</si>
  <si>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</si>
  <si>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</si>
  <si>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</si>
  <si>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</si>
  <si>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</si>
  <si>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</si>
  <si>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</si>
  <si>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</si>
  <si>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</si>
  <si>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</si>
  <si>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</si>
  <si>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</si>
  <si>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</si>
  <si>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</si>
  <si>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</si>
  <si>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</si>
  <si>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</si>
  <si>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</si>
  <si>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</si>
  <si>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</si>
  <si>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</si>
  <si>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</si>
  <si>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</si>
  <si>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</si>
  <si>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</si>
  <si>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</si>
  <si>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</si>
  <si>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</si>
  <si>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</si>
  <si>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</si>
  <si>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</si>
  <si>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</si>
  <si>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</si>
  <si>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  NAS</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</si>
  <si>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</si>
  <si>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</si>
  <si>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</si>
  <si>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</si>
  <si>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</si>
  <si>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</si>
  <si>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</si>
  <si>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</si>
  <si>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</si>
  <si>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</si>
  <si>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</si>
  <si>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</si>
  <si>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</si>
  <si>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</si>
  <si>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</si>
  <si>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</si>
  <si>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</si>
  <si>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</si>
  <si>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</si>
  <si>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</si>
  <si>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</si>
  <si>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</si>
  <si>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</si>
  <si>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</si>
  <si>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</si>
  <si>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</si>
  <si>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</si>
  <si>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 xml:space="preserve">  PNAC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</si>
  <si>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</si>
  <si>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</si>
  <si>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</si>
  <si>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</si>
  <si>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</si>
  <si>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</si>
  <si>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</si>
  <si>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</si>
  <si>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</si>
  <si>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</si>
  <si>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</si>
  <si>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</si>
  <si>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</si>
  <si>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</si>
  <si>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</si>
  <si>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</si>
  <si>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</si>
  <si>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</si>
  <si>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</si>
  <si>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</si>
  <si>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</si>
  <si>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</si>
  <si>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</si>
  <si>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</si>
  <si>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</si>
  <si>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</si>
  <si>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 xml:space="preserve">   OADR</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</si>
  <si>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</si>
  <si>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</si>
  <si>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</si>
  <si>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</si>
  <si>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</si>
  <si>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</si>
  <si>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</si>
  <si>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</si>
  <si>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</si>
  <si>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</si>
  <si>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</si>
  <si>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</si>
  <si>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</si>
  <si>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</si>
  <si>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</si>
  <si>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</si>
  <si>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</si>
  <si>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</si>
  <si>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</si>
  <si>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</si>
  <si>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</si>
  <si>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</si>
  <si>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</si>
  <si>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</si>
  <si>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</si>
  <si>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</si>
  <si>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</si>
  <si>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</si>
  <si>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</si>
  <si>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</si>
  <si>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</si>
  <si>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</si>
  <si>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</si>
  <si>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</si>
  <si>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</si>
  <si>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</si>
  <si>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</si>
  <si>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</si>
  <si>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</si>
  <si>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</si>
  <si>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</si>
  <si>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</si>
  <si>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</si>
  <si>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</si>
  <si>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</si>
  <si>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</si>
  <si>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</si>
  <si>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</si>
  <si>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</si>
  <si>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</si>
  <si>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</si>
  <si>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</si>
  <si>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</si>
  <si>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</si>
  <si>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</si>
  <si>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</si>
  <si>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</si>
  <si>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</si>
  <si>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</si>
  <si>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</si>
  <si>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</si>
  <si>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</si>
  <si>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</si>
  <si>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</si>
  <si>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</si>
  <si>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</si>
  <si>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</si>
  <si>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</si>
  <si>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</si>
  <si>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</si>
  <si>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</si>
  <si>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</si>
  <si>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</si>
  <si>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</si>
  <si>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</si>
  <si>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</si>
  <si>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</si>
  <si>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</si>
  <si>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</si>
  <si>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</si>
  <si>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</si>
  <si>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</si>
  <si>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</si>
  <si>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</si>
  <si>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</si>
  <si>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</si>
  <si>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</si>
  <si>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</si>
  <si>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</si>
  <si>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</si>
  <si>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</si>
  <si>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</si>
  <si>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</si>
  <si>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</si>
  <si>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</si>
  <si>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</si>
  <si>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</si>
  <si>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</si>
  <si>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</si>
  <si>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</si>
  <si>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</si>
  <si>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</si>
  <si>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</si>
  <si>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</si>
  <si>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NCSC</t>
  </si>
  <si>
    <t xml:space="preserve">   NICA</t>
  </si>
  <si>
    <t xml:space="preserve">   NSC  </t>
  </si>
  <si>
    <t xml:space="preserve">   OPAPP</t>
  </si>
  <si>
    <t xml:space="preserve">   OMB (VRB)</t>
  </si>
  <si>
    <t xml:space="preserve">   PDEA</t>
  </si>
  <si>
    <t xml:space="preserve">   PHILRACOM</t>
  </si>
  <si>
    <t xml:space="preserve">   PHILSA</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</si>
  <si>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</si>
  <si>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</si>
  <si>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</si>
  <si>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</si>
  <si>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</si>
  <si>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</si>
  <si>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</si>
  <si>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</si>
  <si>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</si>
  <si>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</si>
  <si>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</si>
  <si>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</si>
  <si>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</si>
  <si>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</si>
  <si>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</si>
  <si>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</si>
  <si>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</si>
  <si>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</si>
  <si>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</si>
  <si>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</si>
  <si>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</si>
  <si>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</si>
  <si>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</si>
  <si>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</si>
  <si>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</si>
  <si>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</si>
  <si>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</si>
  <si>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</si>
  <si>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</si>
  <si>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</si>
  <si>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</si>
  <si>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</si>
  <si>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</si>
  <si>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</si>
  <si>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</si>
  <si>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All Departments</t>
  </si>
  <si>
    <t>in millions</t>
  </si>
  <si>
    <t>CUMULATIVE</t>
  </si>
  <si>
    <t>JANUARY</t>
  </si>
  <si>
    <t>FEBRUARY</t>
  </si>
  <si>
    <t>MARCH</t>
  </si>
  <si>
    <t>APRIL</t>
  </si>
  <si>
    <t>MAY</t>
  </si>
  <si>
    <t>AS OF MAY</t>
  </si>
  <si>
    <t>JAN</t>
  </si>
  <si>
    <t>FEB</t>
  </si>
  <si>
    <t>MAR</t>
  </si>
  <si>
    <t>APR</t>
  </si>
  <si>
    <t>Monthly NCA Credited</t>
  </si>
  <si>
    <t>Monthly NCA Utilized</t>
  </si>
  <si>
    <t>NCA Utilized / NCAs Credited - Flow</t>
  </si>
  <si>
    <t>NCA Utilized / NCAs Credited - Cumulative</t>
  </si>
  <si>
    <t>NCAs CREDITED VS NCA UTILIZATION, JANUARY-MAY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</si>
</sst>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_);_(* \(#,##0\);_(* &quot;-&quot;??_);_(@_)"/>
    <numFmt numFmtId="167" formatCode="_(* #,##0.0_);_(* \(#,##0.0\);_(* &quot;-&quot;??_);_(@_)"/>
  </numFmts>
  <fonts count="24" x14ac:knownFonts="1">
    <font>
      <sz val="10"/>
      <name val="Arial"/>
    </font>
    <font>
      <sz val="10"/>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b/>
      <i/>
      <sz val="9"/>
      <name val="Arial"/>
      <family val="2"/>
    </font>
    <font>
      <vertAlign val="superscript"/>
      <sz val="8"/>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s>
  <cellStyleXfs count="3">
    <xf numFmtId="0" fontId="0" fillId="0" borderId="0"/>
    <xf numFmtId="165" fontId="1" fillId="0" borderId="0" applyFont="0" applyFill="0" applyBorder="0" applyAlignment="0" applyProtection="0"/>
    <xf numFmtId="0" fontId="1" fillId="0" borderId="0"/>
  </cellStyleXfs>
  <cellXfs count="123">
    <xf numFmtId="0" fontId="0" fillId="0" borderId="0" xfId="0"/>
    <xf numFmtId="0" fontId="1" fillId="0" borderId="0" xfId="0" applyNumberFormat="1" applyFont="1" applyAlignment="1"/>
    <xf numFmtId="0" fontId="1" fillId="0" borderId="0" xfId="0" applyFont="1"/>
    <xf numFmtId="0" fontId="1" fillId="0" borderId="0" xfId="0" applyNumberFormat="1" applyFo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0" xfId="0" applyNumberFormat="1" applyFont="1" applyAlignment="1">
      <alignment horizontal="center"/>
    </xf>
    <xf numFmtId="164" fontId="1" fillId="0" borderId="0" xfId="0" applyNumberFormat="1" applyFont="1"/>
    <xf numFmtId="166" fontId="1" fillId="0" borderId="0" xfId="0" applyNumberFormat="1" applyFont="1"/>
    <xf numFmtId="0" fontId="3" fillId="0" borderId="0" xfId="0" applyNumberFormat="1" applyFont="1"/>
    <xf numFmtId="164" fontId="3" fillId="0" borderId="0" xfId="0" applyNumberFormat="1" applyFont="1"/>
    <xf numFmtId="166" fontId="4" fillId="0" borderId="0" xfId="0" applyNumberFormat="1" applyFont="1"/>
    <xf numFmtId="0" fontId="3" fillId="0" borderId="0" xfId="0" applyFont="1"/>
    <xf numFmtId="166" fontId="5" fillId="0" borderId="0" xfId="0" applyNumberFormat="1" applyFont="1"/>
    <xf numFmtId="164" fontId="6" fillId="0" borderId="0" xfId="0" applyNumberFormat="1" applyFont="1"/>
    <xf numFmtId="0" fontId="1" fillId="0" borderId="0" xfId="1" applyNumberFormat="1" applyFont="1"/>
    <xf numFmtId="0" fontId="1" fillId="0" borderId="0" xfId="0" applyNumberFormat="1" applyFont="1" applyFill="1"/>
    <xf numFmtId="0" fontId="1" fillId="0" borderId="0" xfId="0" applyNumberFormat="1" applyFont="1" applyAlignment="1">
      <alignment wrapText="1"/>
    </xf>
    <xf numFmtId="0" fontId="1" fillId="0" borderId="2" xfId="0" applyNumberFormat="1" applyFont="1" applyBorder="1"/>
    <xf numFmtId="164" fontId="1" fillId="0" borderId="2" xfId="0" applyNumberFormat="1" applyFont="1" applyBorder="1"/>
    <xf numFmtId="167" fontId="1" fillId="0" borderId="2" xfId="0" applyNumberFormat="1" applyFont="1" applyBorder="1"/>
    <xf numFmtId="0" fontId="1" fillId="0" borderId="0" xfId="0" applyNumberFormat="1" applyFont="1" applyBorder="1"/>
    <xf numFmtId="164" fontId="1" fillId="0" borderId="0" xfId="0" applyNumberFormat="1" applyFont="1" applyBorder="1"/>
    <xf numFmtId="167" fontId="1" fillId="0" borderId="0" xfId="0" applyNumberFormat="1" applyFont="1" applyBorder="1"/>
    <xf numFmtId="0" fontId="2" fillId="0" borderId="0" xfId="0" applyNumberFormat="1" applyFont="1" applyBorder="1" applyAlignment="1">
      <alignment vertical="center"/>
    </xf>
    <xf numFmtId="0" fontId="1" fillId="0" borderId="0" xfId="0" applyNumberFormat="1" applyFont="1" applyBorder="1" applyAlignment="1"/>
    <xf numFmtId="0" fontId="1" fillId="0" borderId="0" xfId="0" applyNumberFormat="1" applyFont="1" applyBorder="1" applyAlignment="1">
      <alignment wrapText="1"/>
    </xf>
    <xf numFmtId="0" fontId="1" fillId="0" borderId="0" xfId="0" applyFont="1" applyBorder="1"/>
    <xf numFmtId="0" fontId="2" fillId="0" borderId="0" xfId="0" applyNumberFormat="1" applyFont="1" applyBorder="1"/>
    <xf numFmtId="0" fontId="7" fillId="2" borderId="0" xfId="0" applyFont="1" applyFill="1" applyAlignment="1"/>
    <xf numFmtId="0" fontId="8" fillId="2" borderId="0" xfId="0" applyFont="1" applyFill="1"/>
    <xf numFmtId="166" fontId="8" fillId="2" borderId="0" xfId="1" applyNumberFormat="1" applyFont="1" applyFill="1" applyBorder="1"/>
    <xf numFmtId="0" fontId="9" fillId="3" borderId="0" xfId="0" applyFont="1" applyFill="1" applyBorder="1" applyAlignment="1">
      <alignment horizontal="left"/>
    </xf>
    <xf numFmtId="164" fontId="8" fillId="2" borderId="0" xfId="0" applyNumberFormat="1" applyFont="1" applyFill="1" applyBorder="1" applyAlignment="1">
      <alignment horizontal="left"/>
    </xf>
    <xf numFmtId="0" fontId="8" fillId="2" borderId="0" xfId="0" applyFont="1" applyFill="1" applyBorder="1"/>
    <xf numFmtId="0" fontId="10" fillId="2" borderId="0" xfId="0" applyFont="1" applyFill="1" applyBorder="1" applyAlignment="1">
      <alignment horizontal="left"/>
    </xf>
    <xf numFmtId="164" fontId="8" fillId="2" borderId="0" xfId="0" applyNumberFormat="1" applyFont="1" applyFill="1"/>
    <xf numFmtId="0" fontId="10" fillId="2" borderId="0" xfId="0" applyFont="1" applyFill="1" applyBorder="1"/>
    <xf numFmtId="164" fontId="8" fillId="2" borderId="0" xfId="0" applyNumberFormat="1" applyFont="1" applyFill="1" applyBorder="1"/>
    <xf numFmtId="166" fontId="10" fillId="4" borderId="3" xfId="1" applyNumberFormat="1" applyFont="1" applyFill="1" applyBorder="1" applyAlignment="1">
      <alignment horizontal="center" vertical="center"/>
    </xf>
    <xf numFmtId="166" fontId="10" fillId="4" borderId="6" xfId="1" applyNumberFormat="1" applyFont="1" applyFill="1" applyBorder="1" applyAlignment="1">
      <alignment horizontal="center" vertical="center"/>
    </xf>
    <xf numFmtId="0" fontId="8" fillId="0" borderId="0" xfId="0" applyFont="1" applyFill="1" applyAlignment="1">
      <alignment horizontal="center" vertical="center"/>
    </xf>
    <xf numFmtId="0" fontId="10" fillId="4" borderId="1" xfId="0" applyFont="1" applyFill="1" applyBorder="1" applyAlignment="1">
      <alignment horizontal="center" vertical="center" wrapText="1"/>
    </xf>
    <xf numFmtId="0" fontId="10" fillId="0" borderId="0" xfId="0" applyFont="1" applyAlignment="1">
      <alignment horizontal="center"/>
    </xf>
    <xf numFmtId="166" fontId="8" fillId="0" borderId="0" xfId="1" applyNumberFormat="1" applyFont="1" applyBorder="1"/>
    <xf numFmtId="0" fontId="8" fillId="0" borderId="0" xfId="0" applyFont="1"/>
    <xf numFmtId="0" fontId="10" fillId="0" borderId="0" xfId="0" applyFont="1" applyAlignment="1">
      <alignment horizontal="left"/>
    </xf>
    <xf numFmtId="0" fontId="16" fillId="0" borderId="0" xfId="0" applyFont="1" applyAlignment="1">
      <alignment horizontal="left" indent="1"/>
    </xf>
    <xf numFmtId="166" fontId="17" fillId="0" borderId="2" xfId="1" applyNumberFormat="1" applyFont="1" applyBorder="1" applyAlignment="1">
      <alignment horizontal="right"/>
    </xf>
    <xf numFmtId="166" fontId="18" fillId="0" borderId="0" xfId="1" applyNumberFormat="1" applyFont="1" applyBorder="1" applyAlignment="1"/>
    <xf numFmtId="166" fontId="8" fillId="0" borderId="0" xfId="0" applyNumberFormat="1" applyFont="1"/>
    <xf numFmtId="0" fontId="8" fillId="0" borderId="0" xfId="0" applyFont="1" applyAlignment="1">
      <alignment horizontal="left" indent="1"/>
    </xf>
    <xf numFmtId="166" fontId="17" fillId="0" borderId="0" xfId="1" applyNumberFormat="1" applyFont="1" applyFill="1"/>
    <xf numFmtId="166" fontId="18" fillId="0" borderId="0" xfId="1" applyNumberFormat="1" applyFont="1" applyAlignment="1"/>
    <xf numFmtId="0" fontId="8" fillId="0" borderId="0" xfId="0" applyFont="1" applyAlignment="1" applyProtection="1">
      <alignment horizontal="left" indent="1"/>
      <protection locked="0"/>
    </xf>
    <xf numFmtId="166" fontId="17" fillId="0" borderId="0" xfId="1" applyNumberFormat="1" applyFont="1" applyBorder="1"/>
    <xf numFmtId="166" fontId="17" fillId="0" borderId="0" xfId="1" applyNumberFormat="1" applyFont="1" applyFill="1" applyBorder="1"/>
    <xf numFmtId="166" fontId="17" fillId="0" borderId="2" xfId="1" applyNumberFormat="1" applyFont="1" applyBorder="1"/>
    <xf numFmtId="0" fontId="8" fillId="0" borderId="0" xfId="0" quotePrefix="1" applyFont="1" applyAlignment="1">
      <alignment horizontal="left" indent="1"/>
    </xf>
    <xf numFmtId="166" fontId="17" fillId="0" borderId="0" xfId="1" applyNumberFormat="1" applyFont="1"/>
    <xf numFmtId="0" fontId="19" fillId="0" borderId="0" xfId="0" applyFont="1" applyAlignment="1">
      <alignment horizontal="left" indent="1"/>
    </xf>
    <xf numFmtId="37" fontId="17" fillId="0" borderId="2" xfId="1" applyNumberFormat="1" applyFont="1" applyBorder="1" applyAlignment="1">
      <alignment horizontal="right"/>
    </xf>
    <xf numFmtId="0" fontId="1" fillId="0" borderId="0" xfId="2" applyFont="1" applyFill="1" applyAlignment="1">
      <alignment horizontal="left" indent="2"/>
    </xf>
    <xf numFmtId="166" fontId="17" fillId="0" borderId="2" xfId="1" applyNumberFormat="1" applyFont="1" applyFill="1" applyBorder="1"/>
    <xf numFmtId="0" fontId="16" fillId="0" borderId="0" xfId="0" applyFont="1" applyFill="1" applyAlignment="1">
      <alignment horizontal="left" indent="1"/>
    </xf>
    <xf numFmtId="0" fontId="8" fillId="0" borderId="0" xfId="0" applyFont="1" applyAlignment="1">
      <alignment horizontal="left" wrapText="1" indent="2"/>
    </xf>
    <xf numFmtId="37" fontId="17" fillId="0" borderId="12" xfId="1" applyNumberFormat="1" applyFont="1" applyFill="1" applyBorder="1"/>
    <xf numFmtId="37" fontId="17" fillId="0" borderId="12" xfId="1" applyNumberFormat="1" applyFont="1" applyBorder="1"/>
    <xf numFmtId="0" fontId="8" fillId="0" borderId="0" xfId="0" applyFont="1" applyAlignment="1">
      <alignment horizontal="left" indent="2"/>
    </xf>
    <xf numFmtId="37" fontId="17" fillId="0" borderId="2" xfId="1" applyNumberFormat="1" applyFont="1" applyFill="1" applyBorder="1"/>
    <xf numFmtId="0" fontId="8" fillId="0" borderId="0" xfId="0" applyFont="1" applyAlignment="1">
      <alignment horizontal="left" indent="3"/>
    </xf>
    <xf numFmtId="37" fontId="17" fillId="0" borderId="2" xfId="1" applyNumberFormat="1" applyFont="1" applyBorder="1"/>
    <xf numFmtId="0" fontId="8" fillId="0" borderId="0" xfId="0" applyFont="1" applyAlignment="1">
      <alignment horizontal="left" wrapText="1" indent="3"/>
    </xf>
    <xf numFmtId="37" fontId="18" fillId="0" borderId="0" xfId="1" applyNumberFormat="1" applyFont="1" applyBorder="1" applyAlignment="1"/>
    <xf numFmtId="0" fontId="8" fillId="0" borderId="0" xfId="0" applyFont="1" applyFill="1" applyAlignment="1">
      <alignment horizontal="left" indent="1"/>
    </xf>
    <xf numFmtId="166" fontId="17" fillId="0" borderId="2" xfId="1" applyNumberFormat="1" applyFont="1" applyBorder="1" applyAlignment="1"/>
    <xf numFmtId="166" fontId="17" fillId="0" borderId="2" xfId="1" applyNumberFormat="1" applyFont="1" applyFill="1" applyBorder="1" applyAlignment="1">
      <alignment horizontal="right" vertical="top"/>
    </xf>
    <xf numFmtId="0" fontId="20" fillId="0" borderId="0" xfId="0" applyFont="1" applyAlignment="1">
      <alignment horizontal="left" indent="1"/>
    </xf>
    <xf numFmtId="0" fontId="16" fillId="0" borderId="0" xfId="0" applyFont="1" applyAlignment="1">
      <alignment horizontal="left" vertical="top" indent="1"/>
    </xf>
    <xf numFmtId="0" fontId="19" fillId="0" borderId="0" xfId="0" applyFont="1" applyFill="1" applyAlignment="1">
      <alignment horizontal="left" indent="1"/>
    </xf>
    <xf numFmtId="166" fontId="18" fillId="0" borderId="0" xfId="1" applyNumberFormat="1" applyFont="1" applyFill="1" applyAlignment="1"/>
    <xf numFmtId="0" fontId="8" fillId="0" borderId="0" xfId="0" applyFont="1" applyFill="1" applyAlignment="1"/>
    <xf numFmtId="0" fontId="10" fillId="0" borderId="0" xfId="0" applyFont="1" applyFill="1" applyAlignment="1">
      <alignment wrapText="1"/>
    </xf>
    <xf numFmtId="166" fontId="17" fillId="0" borderId="12" xfId="1" applyNumberFormat="1" applyFont="1" applyFill="1" applyBorder="1"/>
    <xf numFmtId="166" fontId="18" fillId="0" borderId="0" xfId="1" applyNumberFormat="1" applyFont="1" applyFill="1" applyBorder="1" applyAlignment="1"/>
    <xf numFmtId="0" fontId="8" fillId="0" borderId="0" xfId="0" applyFont="1" applyAlignment="1"/>
    <xf numFmtId="0" fontId="10" fillId="0" borderId="0" xfId="0" applyFont="1" applyAlignment="1">
      <alignment horizontal="left" indent="1"/>
    </xf>
    <xf numFmtId="0" fontId="8" fillId="0" borderId="0" xfId="0" applyFont="1" applyAlignment="1">
      <alignment horizontal="left"/>
    </xf>
    <xf numFmtId="166" fontId="17" fillId="0" borderId="12" xfId="1" applyNumberFormat="1" applyFont="1" applyBorder="1" applyAlignment="1">
      <alignment horizontal="right" vertical="top"/>
    </xf>
    <xf numFmtId="0" fontId="10" fillId="0" borderId="0" xfId="0" applyFont="1" applyAlignment="1">
      <alignment horizontal="left" vertical="center"/>
    </xf>
    <xf numFmtId="166" fontId="7" fillId="0" borderId="13" xfId="0" applyNumberFormat="1" applyFont="1" applyBorder="1" applyAlignment="1">
      <alignment vertical="center"/>
    </xf>
    <xf numFmtId="166" fontId="21" fillId="0" borderId="13" xfId="0" applyNumberFormat="1" applyFont="1" applyBorder="1" applyAlignment="1">
      <alignment vertical="center"/>
    </xf>
    <xf numFmtId="166" fontId="7" fillId="0" borderId="13" xfId="0" applyNumberFormat="1" applyFont="1" applyFill="1" applyBorder="1" applyAlignment="1">
      <alignment vertical="center"/>
    </xf>
    <xf numFmtId="166" fontId="22" fillId="0" borderId="0" xfId="0" applyNumberFormat="1" applyFont="1" applyBorder="1" applyAlignment="1">
      <alignment vertical="center"/>
    </xf>
    <xf numFmtId="0" fontId="8" fillId="0" borderId="0" xfId="0" applyFont="1" applyAlignment="1">
      <alignment vertical="center"/>
    </xf>
    <xf numFmtId="0" fontId="19" fillId="0" borderId="0" xfId="0" applyFont="1" applyBorder="1"/>
    <xf numFmtId="0" fontId="8" fillId="0" borderId="0" xfId="0" applyFont="1" applyBorder="1"/>
    <xf numFmtId="0" fontId="8" fillId="0" borderId="0" xfId="0" applyFont="1" applyFill="1" applyBorder="1"/>
    <xf numFmtId="0" fontId="1" fillId="0" borderId="0" xfId="0" applyFont="1" applyAlignment="1">
      <alignment horizontal="center"/>
    </xf>
    <xf numFmtId="0" fontId="0" fillId="0" borderId="0" xfId="0" applyAlignment="1">
      <alignment horizontal="center"/>
    </xf>
    <xf numFmtId="166" fontId="0" fillId="0" borderId="0" xfId="0" applyNumberFormat="1"/>
    <xf numFmtId="164" fontId="0" fillId="0" borderId="0" xfId="0" applyNumberFormat="1"/>
    <xf numFmtId="167" fontId="0" fillId="0" borderId="0" xfId="0" applyNumberFormat="1"/>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8" fillId="0" borderId="0" xfId="0" applyFont="1" applyAlignment="1">
      <alignment horizontal="left" vertical="top" wrapText="1"/>
    </xf>
    <xf numFmtId="166" fontId="14" fillId="4" borderId="9" xfId="1" applyNumberFormat="1" applyFont="1" applyFill="1" applyBorder="1" applyAlignment="1">
      <alignment horizontal="center" vertical="center" wrapText="1"/>
    </xf>
    <xf numFmtId="166" fontId="14" fillId="4" borderId="8" xfId="1" applyNumberFormat="1" applyFont="1" applyFill="1" applyBorder="1" applyAlignment="1">
      <alignment horizontal="center" vertical="center" wrapText="1"/>
    </xf>
    <xf numFmtId="0" fontId="10" fillId="4" borderId="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2" fillId="4" borderId="7" xfId="0" applyFont="1" applyFill="1" applyBorder="1" applyAlignment="1">
      <alignment horizontal="center" vertical="center" wrapText="1"/>
    </xf>
    <xf numFmtId="0" fontId="0" fillId="0" borderId="11" xfId="0" applyBorder="1" applyAlignment="1">
      <alignment horizontal="center" vertical="center"/>
    </xf>
    <xf numFmtId="0" fontId="10" fillId="4" borderId="7"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166" fontId="10" fillId="4" borderId="4" xfId="1" applyNumberFormat="1" applyFont="1" applyFill="1" applyBorder="1" applyAlignment="1">
      <alignment horizontal="center" vertical="center"/>
    </xf>
    <xf numFmtId="166" fontId="10" fillId="4" borderId="5" xfId="1" applyNumberFormat="1" applyFont="1" applyFill="1" applyBorder="1" applyAlignment="1">
      <alignment horizontal="center" vertical="center"/>
    </xf>
    <xf numFmtId="166" fontId="10" fillId="4" borderId="6" xfId="1" applyNumberFormat="1" applyFont="1" applyFill="1" applyBorder="1" applyAlignment="1">
      <alignment horizontal="center" vertical="center"/>
    </xf>
    <xf numFmtId="166" fontId="10" fillId="4" borderId="14" xfId="1" applyNumberFormat="1" applyFont="1" applyFill="1" applyBorder="1" applyAlignment="1">
      <alignment horizontal="center" vertical="center"/>
    </xf>
    <xf numFmtId="166" fontId="10" fillId="4" borderId="2" xfId="1" applyNumberFormat="1" applyFont="1" applyFill="1" applyBorder="1" applyAlignment="1">
      <alignment horizontal="center" vertical="center"/>
    </xf>
    <xf numFmtId="166" fontId="10" fillId="4" borderId="8" xfId="1" applyNumberFormat="1" applyFont="1" applyFill="1" applyBorder="1" applyAlignment="1">
      <alignment horizontal="center" vertical="center"/>
    </xf>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JANUARY-MAY 2022</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33578850996875848"/>
          <c:y val="3.54311800817607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3098681313790948"/>
          <c:y val="0.1597544639173866"/>
          <c:w val="0.61401757304289017"/>
          <c:h val="0.5832240031268886"/>
        </c:manualLayout>
      </c:layout>
      <c:barChart>
        <c:barDir val="col"/>
        <c:grouping val="clustered"/>
        <c:varyColors val="0"/>
        <c:ser>
          <c:idx val="0"/>
          <c:order val="0"/>
          <c:tx>
            <c:strRef>
              <c:f>Graph!$A$5</c:f>
              <c:strCache>
                <c:ptCount val="1"/>
                <c:pt idx="0">
                  <c:v>Monthly NCA Credited</c:v>
                </c:pt>
              </c:strCache>
            </c:strRef>
          </c:tx>
          <c:spPr>
            <a:solidFill>
              <a:schemeClr val="accent2">
                <a:shade val="53000"/>
              </a:schemeClr>
            </a:solidFill>
            <a:ln>
              <a:solidFill>
                <a:srgbClr val="F4D35A"/>
              </a:solidFill>
            </a:ln>
            <a:effectLst/>
          </c:spPr>
          <c:invertIfNegative val="0"/>
          <c:cat>
            <c:strRef>
              <c:f>Graph!$B$4:$F$4</c:f>
              <c:strCache>
                <c:ptCount val="5"/>
                <c:pt idx="0">
                  <c:v>JANUARY</c:v>
                </c:pt>
                <c:pt idx="1">
                  <c:v>FEBRUARY</c:v>
                </c:pt>
                <c:pt idx="2">
                  <c:v>MARCH</c:v>
                </c:pt>
                <c:pt idx="3">
                  <c:v>APRIL</c:v>
                </c:pt>
                <c:pt idx="4">
                  <c:v>MAY</c:v>
                </c:pt>
              </c:strCache>
            </c:strRef>
          </c:cat>
          <c:val>
            <c:numRef>
              <c:f>Graph!$B$5:$F$5</c:f>
              <c:numCache>
                <c:formatCode>_(* #,##0_);_(* \(#,##0\);_(* "-"_);_(@_)</c:formatCode>
                <c:ptCount val="5"/>
                <c:pt idx="0">
                  <c:v>265283.09108395001</c:v>
                </c:pt>
                <c:pt idx="1">
                  <c:v>288729.88239633001</c:v>
                </c:pt>
                <c:pt idx="2">
                  <c:v>333545.40042917</c:v>
                </c:pt>
                <c:pt idx="3" formatCode="_(* #,##0_);_(* \(#,##0\);_(* &quot;-&quot;??_);_(@_)">
                  <c:v>360575.46406100999</c:v>
                </c:pt>
                <c:pt idx="4" formatCode="_(* #,##0_);_(* \(#,##0\);_(* &quot;-&quot;??_);_(@_)">
                  <c:v>394834.44927548</c:v>
                </c:pt>
              </c:numCache>
            </c:numRef>
          </c:val>
          <c:extLst>
            <c:ext xmlns:c16="http://schemas.microsoft.com/office/drawing/2014/chart" uri="{C3380CC4-5D6E-409C-BE32-E72D297353CC}">
              <c16:uniqueId val="{00000000-5EB7-4BBC-B34A-9253829D4A1A}"/>
            </c:ext>
          </c:extLst>
        </c:ser>
        <c:ser>
          <c:idx val="2"/>
          <c:order val="1"/>
          <c:tx>
            <c:strRef>
              <c:f>Graph!$A$6</c:f>
              <c:strCache>
                <c:ptCount val="1"/>
                <c:pt idx="0">
                  <c:v>Monthly NCA Utilized</c:v>
                </c:pt>
              </c:strCache>
            </c:strRef>
          </c:tx>
          <c:spPr>
            <a:solidFill>
              <a:schemeClr val="accent2"/>
            </a:solidFill>
            <a:ln>
              <a:noFill/>
            </a:ln>
            <a:effectLst/>
          </c:spPr>
          <c:invertIfNegative val="0"/>
          <c:cat>
            <c:strRef>
              <c:f>Graph!$B$4:$F$4</c:f>
              <c:strCache>
                <c:ptCount val="5"/>
                <c:pt idx="0">
                  <c:v>JANUARY</c:v>
                </c:pt>
                <c:pt idx="1">
                  <c:v>FEBRUARY</c:v>
                </c:pt>
                <c:pt idx="2">
                  <c:v>MARCH</c:v>
                </c:pt>
                <c:pt idx="3">
                  <c:v>APRIL</c:v>
                </c:pt>
                <c:pt idx="4">
                  <c:v>MAY</c:v>
                </c:pt>
              </c:strCache>
            </c:strRef>
          </c:cat>
          <c:val>
            <c:numRef>
              <c:f>Graph!$B$6:$F$6</c:f>
              <c:numCache>
                <c:formatCode>_(* #,##0_);_(* \(#,##0\);_(* "-"_);_(@_)</c:formatCode>
                <c:ptCount val="5"/>
                <c:pt idx="0">
                  <c:v>194503.24133078</c:v>
                </c:pt>
                <c:pt idx="1">
                  <c:v>274070.71397684002</c:v>
                </c:pt>
                <c:pt idx="2">
                  <c:v>411435.16409437999</c:v>
                </c:pt>
                <c:pt idx="3" formatCode="_(* #,##0_);_(* \(#,##0\);_(* &quot;-&quot;??_);_(@_)">
                  <c:v>271681.28229021002</c:v>
                </c:pt>
                <c:pt idx="4" formatCode="_(* #,##0_);_(* \(#,##0\);_(* &quot;-&quot;??_);_(@_)">
                  <c:v>381147.14327147999</c:v>
                </c:pt>
              </c:numCache>
            </c:numRef>
          </c:val>
          <c:extLst>
            <c:ext xmlns:c16="http://schemas.microsoft.com/office/drawing/2014/chart" uri="{C3380CC4-5D6E-409C-BE32-E72D297353CC}">
              <c16:uniqueId val="{00000001-5EB7-4BBC-B34A-9253829D4A1A}"/>
            </c:ext>
          </c:extLst>
        </c:ser>
        <c:dLbls>
          <c:showLegendKey val="0"/>
          <c:showVal val="0"/>
          <c:showCatName val="0"/>
          <c:showSerName val="0"/>
          <c:showPercent val="0"/>
          <c:showBubbleSize val="0"/>
        </c:dLbls>
        <c:gapWidth val="150"/>
        <c:axId val="544080992"/>
        <c:axId val="544081552"/>
      </c:barChart>
      <c:lineChart>
        <c:grouping val="standard"/>
        <c:varyColors val="0"/>
        <c:ser>
          <c:idx val="4"/>
          <c:order val="2"/>
          <c:tx>
            <c:strRef>
              <c:f>Graph!$A$8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Graph!$B$4:$F$4</c:f>
              <c:strCache>
                <c:ptCount val="5"/>
                <c:pt idx="0">
                  <c:v>JANUARY</c:v>
                </c:pt>
                <c:pt idx="1">
                  <c:v>FEBRUARY</c:v>
                </c:pt>
                <c:pt idx="2">
                  <c:v>MARCH</c:v>
                </c:pt>
                <c:pt idx="3">
                  <c:v>APRIL</c:v>
                </c:pt>
                <c:pt idx="4">
                  <c:v>MAY</c:v>
                </c:pt>
              </c:strCache>
            </c:strRef>
          </c:cat>
          <c:val>
            <c:numRef>
              <c:f>Graph!$B$8:$F$8</c:f>
              <c:numCache>
                <c:formatCode>_(* #,##0_);_(* \(#,##0\);_(* "-"??_);_(@_)</c:formatCode>
                <c:ptCount val="5"/>
                <c:pt idx="0">
                  <c:v>73.319125065995479</c:v>
                </c:pt>
                <c:pt idx="1">
                  <c:v>84.578155699868063</c:v>
                </c:pt>
                <c:pt idx="2">
                  <c:v>99.149435718329414</c:v>
                </c:pt>
                <c:pt idx="3">
                  <c:v>92.272989214436109</c:v>
                </c:pt>
                <c:pt idx="4">
                  <c:v>93.296843089597374</c:v>
                </c:pt>
              </c:numCache>
            </c:numRef>
          </c:val>
          <c:smooth val="0"/>
          <c:extLst>
            <c:ext xmlns:c16="http://schemas.microsoft.com/office/drawing/2014/chart" uri="{C3380CC4-5D6E-409C-BE32-E72D297353CC}">
              <c16:uniqueId val="{00000002-5EB7-4BBC-B34A-9253829D4A1A}"/>
            </c:ext>
          </c:extLst>
        </c:ser>
        <c:dLbls>
          <c:showLegendKey val="0"/>
          <c:showVal val="0"/>
          <c:showCatName val="0"/>
          <c:showSerName val="0"/>
          <c:showPercent val="0"/>
          <c:showBubbleSize val="0"/>
        </c:dLbls>
        <c:marker val="1"/>
        <c:smooth val="0"/>
        <c:axId val="544082112"/>
        <c:axId val="544082672"/>
      </c:lineChart>
      <c:catAx>
        <c:axId val="54408099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47680279997674224"/>
              <c:y val="0.9249765901179156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544081552"/>
        <c:crossesAt val="0"/>
        <c:auto val="0"/>
        <c:lblAlgn val="ctr"/>
        <c:lblOffset val="100"/>
        <c:tickLblSkip val="1"/>
        <c:tickMarkSkip val="1"/>
        <c:noMultiLvlLbl val="0"/>
      </c:catAx>
      <c:valAx>
        <c:axId val="544081552"/>
        <c:scaling>
          <c:orientation val="minMax"/>
          <c:max val="4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53521182872808"/>
              <c:y val="0.3390665405105663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544080992"/>
        <c:crosses val="autoZero"/>
        <c:crossBetween val="between"/>
        <c:majorUnit val="50000"/>
        <c:minorUnit val="10000"/>
      </c:valAx>
      <c:catAx>
        <c:axId val="544082112"/>
        <c:scaling>
          <c:orientation val="minMax"/>
        </c:scaling>
        <c:delete val="1"/>
        <c:axPos val="b"/>
        <c:numFmt formatCode="General" sourceLinked="1"/>
        <c:majorTickMark val="out"/>
        <c:minorTickMark val="none"/>
        <c:tickLblPos val="nextTo"/>
        <c:crossAx val="544082672"/>
        <c:crossesAt val="85"/>
        <c:auto val="0"/>
        <c:lblAlgn val="ctr"/>
        <c:lblOffset val="100"/>
        <c:noMultiLvlLbl val="0"/>
      </c:catAx>
      <c:valAx>
        <c:axId val="544082672"/>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456816913633825"/>
              <c:y val="0.279570376283609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544082112"/>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100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287269</xdr:colOff>
      <xdr:row>12</xdr:row>
      <xdr:rowOff>20016</xdr:rowOff>
    </xdr:from>
    <xdr:to>
      <xdr:col>9</xdr:col>
      <xdr:colOff>482600</xdr:colOff>
      <xdr:row>50</xdr:row>
      <xdr:rowOff>67641</xdr:rowOff>
    </xdr:to>
    <xdr:graphicFrame macro="">
      <xdr:nvGraphicFramePr>
        <xdr:cNvPr id="2" name="Chart 1">
          <a:extLst>
            <a:ext uri="{FF2B5EF4-FFF2-40B4-BE49-F238E27FC236}">
              <a16:creationId xmlns:a16="http://schemas.microsoft.com/office/drawing/2014/main" id="{DD40CF46-E7B6-4639-BFF8-53FB1C287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4"/>
  <sheetViews>
    <sheetView zoomScaleNormal="100" zoomScaleSheetLayoutView="100" workbookViewId="0">
      <pane xSplit="2" ySplit="6" topLeftCell="H45" activePane="bottomRight" state="frozen"/>
      <selection pane="topRight" activeCell="C1" sqref="C1"/>
      <selection pane="bottomLeft" activeCell="A7" sqref="A7"/>
      <selection pane="bottomRight" activeCell="E18" sqref="E18"/>
    </sheetView>
  </sheetViews>
  <sheetFormatPr defaultColWidth="9.109375" defaultRowHeight="13.2" x14ac:dyDescent="0.25"/>
  <cols>
    <col min="1" max="1" width="1.88671875" style="3" customWidth="1"/>
    <col min="2" max="2" width="42.109375" style="3" customWidth="1"/>
    <col min="3" max="4" width="12.44140625" style="2" bestFit="1" customWidth="1"/>
    <col min="5" max="5" width="13.33203125" style="2" customWidth="1"/>
    <col min="6" max="6" width="14.5546875" style="2" customWidth="1"/>
    <col min="7" max="7" width="12.44140625" style="2" bestFit="1" customWidth="1"/>
    <col min="8" max="8" width="12.44140625" style="2" customWidth="1"/>
    <col min="9" max="9" width="12.6640625" style="2" customWidth="1"/>
    <col min="10" max="10" width="14.109375" style="2" customWidth="1"/>
    <col min="11" max="13" width="12" style="2" customWidth="1"/>
    <col min="14" max="14" width="12.44140625" style="2" bestFit="1" customWidth="1"/>
    <col min="15" max="17" width="7.6640625" style="2" customWidth="1"/>
    <col min="18" max="18" width="9.33203125" style="2" bestFit="1" customWidth="1"/>
    <col min="19" max="16384" width="9.109375" style="2"/>
  </cols>
  <sheetData>
    <row r="1" spans="1:18" ht="15.6" x14ac:dyDescent="0.25">
      <c r="A1" s="1" t="s">
        <v>0</v>
      </c>
      <c r="B1" s="1"/>
      <c r="C1" s="1"/>
      <c r="D1" s="1"/>
      <c r="E1" s="1"/>
      <c r="F1" s="1"/>
      <c r="G1" s="1"/>
      <c r="H1" s="1"/>
      <c r="I1" s="1"/>
      <c r="J1" s="1"/>
      <c r="K1" s="1"/>
      <c r="L1" s="1"/>
      <c r="M1" s="1"/>
      <c r="N1" s="1"/>
      <c r="O1" s="1"/>
      <c r="P1" s="1"/>
      <c r="Q1" s="1"/>
      <c r="R1" s="1"/>
    </row>
    <row r="2" spans="1:18" x14ac:dyDescent="0.25">
      <c r="A2" s="3" t="s">
        <v>1</v>
      </c>
    </row>
    <row r="3" spans="1:18" x14ac:dyDescent="0.25">
      <c r="A3" s="3" t="s">
        <v>2</v>
      </c>
    </row>
    <row r="5" spans="1:18" s="4" customFormat="1" ht="18.75" customHeight="1" x14ac:dyDescent="0.25">
      <c r="A5" s="103" t="s">
        <v>3</v>
      </c>
      <c r="B5" s="103"/>
      <c r="C5" s="104" t="s">
        <v>4</v>
      </c>
      <c r="D5" s="104"/>
      <c r="E5" s="104"/>
      <c r="F5" s="104"/>
      <c r="G5" s="104" t="s">
        <v>5</v>
      </c>
      <c r="H5" s="104"/>
      <c r="I5" s="104"/>
      <c r="J5" s="104"/>
      <c r="K5" s="104" t="s">
        <v>6</v>
      </c>
      <c r="L5" s="104"/>
      <c r="M5" s="104"/>
      <c r="N5" s="104"/>
      <c r="O5" s="104" t="s">
        <v>7</v>
      </c>
      <c r="P5" s="104"/>
      <c r="Q5" s="104"/>
      <c r="R5" s="104"/>
    </row>
    <row r="6" spans="1:18" s="4" customFormat="1" ht="26.4" x14ac:dyDescent="0.25">
      <c r="A6" s="103"/>
      <c r="B6" s="103"/>
      <c r="C6" s="5" t="s">
        <v>8</v>
      </c>
      <c r="D6" s="5" t="s">
        <v>9</v>
      </c>
      <c r="E6" s="5" t="s">
        <v>10</v>
      </c>
      <c r="F6" s="5" t="s">
        <v>11</v>
      </c>
      <c r="G6" s="5" t="s">
        <v>8</v>
      </c>
      <c r="H6" s="5" t="s">
        <v>9</v>
      </c>
      <c r="I6" s="5" t="s">
        <v>10</v>
      </c>
      <c r="J6" s="5" t="s">
        <v>11</v>
      </c>
      <c r="K6" s="5" t="s">
        <v>8</v>
      </c>
      <c r="L6" s="5" t="s">
        <v>9</v>
      </c>
      <c r="M6" s="5" t="s">
        <v>10</v>
      </c>
      <c r="N6" s="5" t="s">
        <v>11</v>
      </c>
      <c r="O6" s="5" t="s">
        <v>8</v>
      </c>
      <c r="P6" s="5" t="s">
        <v>9</v>
      </c>
      <c r="Q6" s="5" t="s">
        <v>10</v>
      </c>
      <c r="R6" s="5" t="s">
        <v>11</v>
      </c>
    </row>
    <row r="7" spans="1:18" x14ac:dyDescent="0.25">
      <c r="A7" s="6"/>
      <c r="B7" s="6"/>
      <c r="C7" s="7"/>
      <c r="D7" s="7"/>
      <c r="E7" s="7"/>
      <c r="F7" s="7"/>
      <c r="G7" s="7"/>
      <c r="H7" s="7"/>
      <c r="I7" s="7"/>
      <c r="J7" s="7"/>
      <c r="K7" s="7"/>
      <c r="L7" s="7"/>
      <c r="M7" s="7"/>
      <c r="N7" s="7"/>
      <c r="O7" s="8"/>
      <c r="P7" s="8"/>
      <c r="Q7" s="8"/>
      <c r="R7" s="8"/>
    </row>
    <row r="8" spans="1:18" s="12" customFormat="1" x14ac:dyDescent="0.25">
      <c r="A8" s="9" t="s">
        <v>12</v>
      </c>
      <c r="B8" s="9"/>
      <c r="C8" s="10">
        <f t="shared" ref="C8:N8" si="0">+C10+C48</f>
        <v>887558373.90944982</v>
      </c>
      <c r="D8" s="10">
        <f t="shared" si="0"/>
        <v>360575464.06101012</v>
      </c>
      <c r="E8" s="10">
        <f t="shared" si="0"/>
        <v>394834449.27548003</v>
      </c>
      <c r="F8" s="10">
        <f t="shared" si="0"/>
        <v>1642968287.2459397</v>
      </c>
      <c r="G8" s="10">
        <f t="shared" si="0"/>
        <v>880009119.40199995</v>
      </c>
      <c r="H8" s="10">
        <f t="shared" si="0"/>
        <v>271681282.29021013</v>
      </c>
      <c r="I8" s="10">
        <f t="shared" si="0"/>
        <v>381147143.2714799</v>
      </c>
      <c r="J8" s="10">
        <f t="shared" si="0"/>
        <v>1532837544.9636903</v>
      </c>
      <c r="K8" s="10">
        <f t="shared" si="0"/>
        <v>7549254.5074499873</v>
      </c>
      <c r="L8" s="10">
        <f t="shared" si="0"/>
        <v>88894181.770799994</v>
      </c>
      <c r="M8" s="10">
        <f t="shared" si="0"/>
        <v>13687306.004000006</v>
      </c>
      <c r="N8" s="10">
        <f t="shared" si="0"/>
        <v>110130742.28224999</v>
      </c>
      <c r="O8" s="11">
        <f>+G8/C8*100</f>
        <v>99.149435718329443</v>
      </c>
      <c r="P8" s="11">
        <f>+H8/D8*100</f>
        <v>75.346580499509827</v>
      </c>
      <c r="Q8" s="11">
        <f>+I8/E8*100</f>
        <v>96.533406335461279</v>
      </c>
      <c r="R8" s="11">
        <f>+J8/F8*100</f>
        <v>93.296843089597402</v>
      </c>
    </row>
    <row r="9" spans="1:18" x14ac:dyDescent="0.25">
      <c r="C9" s="7"/>
      <c r="D9" s="7"/>
      <c r="E9" s="7"/>
      <c r="F9" s="7"/>
      <c r="G9" s="7"/>
      <c r="H9" s="7"/>
      <c r="I9" s="7"/>
      <c r="J9" s="7"/>
      <c r="K9" s="7"/>
      <c r="L9" s="7"/>
      <c r="M9" s="7"/>
      <c r="N9" s="7"/>
      <c r="O9" s="13"/>
      <c r="P9" s="13"/>
      <c r="Q9" s="13"/>
      <c r="R9" s="13"/>
    </row>
    <row r="10" spans="1:18" ht="15" x14ac:dyDescent="0.4">
      <c r="A10" s="3" t="s">
        <v>13</v>
      </c>
      <c r="C10" s="14">
        <f t="shared" ref="C10:N10" si="1">SUM(C12:C46)</f>
        <v>590780648.27744985</v>
      </c>
      <c r="D10" s="14">
        <f t="shared" si="1"/>
        <v>266059744.14201</v>
      </c>
      <c r="E10" s="14">
        <f t="shared" si="1"/>
        <v>295085109.84648013</v>
      </c>
      <c r="F10" s="14">
        <f t="shared" si="1"/>
        <v>1151925502.2659397</v>
      </c>
      <c r="G10" s="14">
        <f t="shared" si="1"/>
        <v>583331435.03140986</v>
      </c>
      <c r="H10" s="14">
        <f t="shared" si="1"/>
        <v>180079686.90945008</v>
      </c>
      <c r="I10" s="14">
        <f t="shared" si="1"/>
        <v>281805617.99237996</v>
      </c>
      <c r="J10" s="14">
        <f t="shared" si="1"/>
        <v>1045216739.9332402</v>
      </c>
      <c r="K10" s="14">
        <f t="shared" si="1"/>
        <v>7449213.246040008</v>
      </c>
      <c r="L10" s="14">
        <f t="shared" si="1"/>
        <v>85980057.232559875</v>
      </c>
      <c r="M10" s="14">
        <f t="shared" si="1"/>
        <v>13279491.854100073</v>
      </c>
      <c r="N10" s="14">
        <f t="shared" si="1"/>
        <v>106708762.33269997</v>
      </c>
      <c r="O10" s="13">
        <f>+G10/C10*100</f>
        <v>98.73908983515966</v>
      </c>
      <c r="P10" s="13">
        <f>+H10/D10*100</f>
        <v>67.683928468837479</v>
      </c>
      <c r="Q10" s="13">
        <f>+I10/E10*100</f>
        <v>95.499775688102702</v>
      </c>
      <c r="R10" s="13">
        <f>+J10/F10*100</f>
        <v>90.736487548648427</v>
      </c>
    </row>
    <row r="11" spans="1:18" x14ac:dyDescent="0.25">
      <c r="C11" s="7"/>
      <c r="D11" s="7"/>
      <c r="E11" s="7"/>
      <c r="F11" s="7"/>
      <c r="G11" s="7"/>
      <c r="H11" s="7"/>
      <c r="I11" s="7"/>
      <c r="J11" s="7"/>
      <c r="K11" s="7"/>
      <c r="L11" s="7"/>
      <c r="M11" s="7"/>
      <c r="N11" s="7"/>
      <c r="O11" s="13"/>
      <c r="P11" s="13"/>
      <c r="Q11" s="13"/>
      <c r="R11" s="13"/>
    </row>
    <row r="12" spans="1:18" x14ac:dyDescent="0.25">
      <c r="B12" s="15" t="s">
        <v>14</v>
      </c>
      <c r="C12" s="7">
        <v>5030858</v>
      </c>
      <c r="D12" s="7">
        <v>2821459.9999999991</v>
      </c>
      <c r="E12" s="7">
        <v>2970405.0000000009</v>
      </c>
      <c r="F12" s="7">
        <f t="shared" ref="F12:F24" si="2">SUM(C12:E12)</f>
        <v>10822723</v>
      </c>
      <c r="G12" s="7">
        <v>4995871.0977300005</v>
      </c>
      <c r="H12" s="7">
        <v>2026550.2809600001</v>
      </c>
      <c r="I12" s="7">
        <v>1720620.9078499991</v>
      </c>
      <c r="J12" s="7">
        <f t="shared" ref="J12:J24" si="3">SUM(G12:I12)</f>
        <v>8743042.2865399998</v>
      </c>
      <c r="K12" s="7">
        <f t="shared" ref="K12:M27" si="4">+C12-G12</f>
        <v>34986.902269999497</v>
      </c>
      <c r="L12" s="7">
        <f t="shared" si="4"/>
        <v>794909.71903999895</v>
      </c>
      <c r="M12" s="7">
        <f t="shared" si="4"/>
        <v>1249784.0921500018</v>
      </c>
      <c r="N12" s="7">
        <f t="shared" ref="N12:N24" si="5">SUM(K12:M12)</f>
        <v>2079680.7134600002</v>
      </c>
      <c r="O12" s="13">
        <f t="shared" ref="O12:R27" si="6">+G12/C12*100</f>
        <v>99.304553969322939</v>
      </c>
      <c r="P12" s="13">
        <f t="shared" si="6"/>
        <v>71.826298475257516</v>
      </c>
      <c r="Q12" s="13">
        <f t="shared" si="6"/>
        <v>57.925464973631492</v>
      </c>
      <c r="R12" s="13">
        <f t="shared" si="6"/>
        <v>80.78412693866413</v>
      </c>
    </row>
    <row r="13" spans="1:18" x14ac:dyDescent="0.25">
      <c r="B13" s="15" t="s">
        <v>15</v>
      </c>
      <c r="C13" s="7">
        <v>1807279</v>
      </c>
      <c r="D13" s="7">
        <v>685291.72699999996</v>
      </c>
      <c r="E13" s="7">
        <v>686279.79300000006</v>
      </c>
      <c r="F13" s="7">
        <f t="shared" si="2"/>
        <v>3178850.52</v>
      </c>
      <c r="G13" s="7">
        <v>1807143.8925800002</v>
      </c>
      <c r="H13" s="7">
        <v>663149.91177999927</v>
      </c>
      <c r="I13" s="7">
        <v>708318.01451000059</v>
      </c>
      <c r="J13" s="7">
        <f t="shared" si="3"/>
        <v>3178611.8188700001</v>
      </c>
      <c r="K13" s="7">
        <f t="shared" si="4"/>
        <v>135.107419999782</v>
      </c>
      <c r="L13" s="7">
        <f t="shared" si="4"/>
        <v>22141.815220000688</v>
      </c>
      <c r="M13" s="7">
        <f t="shared" si="4"/>
        <v>-22038.221510000527</v>
      </c>
      <c r="N13" s="7">
        <f t="shared" si="5"/>
        <v>238.70112999994308</v>
      </c>
      <c r="O13" s="13">
        <f t="shared" si="6"/>
        <v>99.992524263270937</v>
      </c>
      <c r="P13" s="13">
        <f t="shared" si="6"/>
        <v>96.768994233020905</v>
      </c>
      <c r="Q13" s="13">
        <f t="shared" si="6"/>
        <v>103.21125898427852</v>
      </c>
      <c r="R13" s="13">
        <f t="shared" si="6"/>
        <v>99.992490960852095</v>
      </c>
    </row>
    <row r="14" spans="1:18" x14ac:dyDescent="0.25">
      <c r="B14" s="15" t="s">
        <v>16</v>
      </c>
      <c r="C14" s="7">
        <v>176539.70600000001</v>
      </c>
      <c r="D14" s="7">
        <v>61736.332999999984</v>
      </c>
      <c r="E14" s="7">
        <v>68368</v>
      </c>
      <c r="F14" s="7">
        <f t="shared" si="2"/>
        <v>306644.03899999999</v>
      </c>
      <c r="G14" s="7">
        <v>176505.86255000002</v>
      </c>
      <c r="H14" s="7">
        <v>38707.633719999983</v>
      </c>
      <c r="I14" s="7">
        <v>81470.313339999993</v>
      </c>
      <c r="J14" s="7">
        <f t="shared" si="3"/>
        <v>296683.80961</v>
      </c>
      <c r="K14" s="7">
        <f>+C14-G14</f>
        <v>33.843449999985751</v>
      </c>
      <c r="L14" s="7">
        <f>+D14-H14</f>
        <v>23028.699280000001</v>
      </c>
      <c r="M14" s="7">
        <f>+E14-I14</f>
        <v>-13102.313339999993</v>
      </c>
      <c r="N14" s="7">
        <f>SUM(K14:M14)</f>
        <v>9960.2293899999931</v>
      </c>
      <c r="O14" s="13">
        <f>+G14/C14*100</f>
        <v>99.980829553437687</v>
      </c>
      <c r="P14" s="13">
        <f>+H14/D14*100</f>
        <v>62.69830396308118</v>
      </c>
      <c r="Q14" s="13">
        <f>+I14/E14*100</f>
        <v>119.16439465831968</v>
      </c>
      <c r="R14" s="13">
        <f>+J14/F14*100</f>
        <v>96.751859445081209</v>
      </c>
    </row>
    <row r="15" spans="1:18" x14ac:dyDescent="0.25">
      <c r="B15" s="15" t="s">
        <v>17</v>
      </c>
      <c r="C15" s="7">
        <v>1690715</v>
      </c>
      <c r="D15" s="7">
        <v>693145.37699999986</v>
      </c>
      <c r="E15" s="7">
        <v>872475.71400000015</v>
      </c>
      <c r="F15" s="7">
        <f t="shared" si="2"/>
        <v>3256336.091</v>
      </c>
      <c r="G15" s="7">
        <v>1673937.0848700001</v>
      </c>
      <c r="H15" s="7">
        <v>503516.0981699999</v>
      </c>
      <c r="I15" s="7">
        <v>910952.38696999988</v>
      </c>
      <c r="J15" s="7">
        <f t="shared" si="3"/>
        <v>3088405.5700099999</v>
      </c>
      <c r="K15" s="7">
        <f t="shared" si="4"/>
        <v>16777.915129999863</v>
      </c>
      <c r="L15" s="7">
        <f t="shared" si="4"/>
        <v>189629.27882999997</v>
      </c>
      <c r="M15" s="7">
        <f t="shared" si="4"/>
        <v>-38476.672969999723</v>
      </c>
      <c r="N15" s="7">
        <f t="shared" si="5"/>
        <v>167930.52099000011</v>
      </c>
      <c r="O15" s="13">
        <f t="shared" si="6"/>
        <v>99.007643799812513</v>
      </c>
      <c r="P15" s="13">
        <f t="shared" si="6"/>
        <v>72.642206797838895</v>
      </c>
      <c r="Q15" s="13">
        <f t="shared" si="6"/>
        <v>104.41005661849286</v>
      </c>
      <c r="R15" s="13">
        <f t="shared" si="6"/>
        <v>94.842961036665301</v>
      </c>
    </row>
    <row r="16" spans="1:18" x14ac:dyDescent="0.25">
      <c r="B16" s="15" t="s">
        <v>18</v>
      </c>
      <c r="C16" s="7">
        <v>8909559.2652099989</v>
      </c>
      <c r="D16" s="7">
        <v>4274387.8999899998</v>
      </c>
      <c r="E16" s="7">
        <v>4891239.1434999965</v>
      </c>
      <c r="F16" s="7">
        <f t="shared" si="2"/>
        <v>18075186.308699995</v>
      </c>
      <c r="G16" s="7">
        <v>8792479.6000100002</v>
      </c>
      <c r="H16" s="7">
        <v>2749630.5197099987</v>
      </c>
      <c r="I16" s="7">
        <v>3935127.9119000006</v>
      </c>
      <c r="J16" s="7">
        <f t="shared" si="3"/>
        <v>15477238.03162</v>
      </c>
      <c r="K16" s="7">
        <f t="shared" si="4"/>
        <v>117079.66519999877</v>
      </c>
      <c r="L16" s="7">
        <f t="shared" si="4"/>
        <v>1524757.3802800011</v>
      </c>
      <c r="M16" s="7">
        <f t="shared" si="4"/>
        <v>956111.23159999587</v>
      </c>
      <c r="N16" s="7">
        <f t="shared" si="5"/>
        <v>2597948.2770799957</v>
      </c>
      <c r="O16" s="13">
        <f t="shared" si="6"/>
        <v>98.685909575155179</v>
      </c>
      <c r="P16" s="13">
        <f t="shared" si="6"/>
        <v>64.328053139876033</v>
      </c>
      <c r="Q16" s="13">
        <f t="shared" si="6"/>
        <v>80.452576462744034</v>
      </c>
      <c r="R16" s="13">
        <f t="shared" si="6"/>
        <v>85.626990324135448</v>
      </c>
    </row>
    <row r="17" spans="2:18" x14ac:dyDescent="0.25">
      <c r="B17" s="15" t="s">
        <v>19</v>
      </c>
      <c r="C17" s="7">
        <v>406796</v>
      </c>
      <c r="D17" s="7">
        <v>141095</v>
      </c>
      <c r="E17" s="7">
        <v>201127.73600000003</v>
      </c>
      <c r="F17" s="7">
        <f t="shared" si="2"/>
        <v>749018.73600000003</v>
      </c>
      <c r="G17" s="7">
        <v>312553.75185</v>
      </c>
      <c r="H17" s="7">
        <v>108166.37187000003</v>
      </c>
      <c r="I17" s="7">
        <v>173177.04230999993</v>
      </c>
      <c r="J17" s="7">
        <f t="shared" si="3"/>
        <v>593897.16602999996</v>
      </c>
      <c r="K17" s="7">
        <f t="shared" si="4"/>
        <v>94242.248149999999</v>
      </c>
      <c r="L17" s="7">
        <f t="shared" si="4"/>
        <v>32928.628129999968</v>
      </c>
      <c r="M17" s="7">
        <f t="shared" si="4"/>
        <v>27950.693690000102</v>
      </c>
      <c r="N17" s="7">
        <f t="shared" si="5"/>
        <v>155121.56997000007</v>
      </c>
      <c r="O17" s="13">
        <f t="shared" si="6"/>
        <v>76.833044535836152</v>
      </c>
      <c r="P17" s="13">
        <f t="shared" si="6"/>
        <v>76.662087154045167</v>
      </c>
      <c r="Q17" s="13">
        <f t="shared" si="6"/>
        <v>86.103013813072465</v>
      </c>
      <c r="R17" s="13">
        <f t="shared" si="6"/>
        <v>79.290028070806486</v>
      </c>
    </row>
    <row r="18" spans="2:18" x14ac:dyDescent="0.25">
      <c r="B18" s="15" t="s">
        <v>20</v>
      </c>
      <c r="C18" s="7">
        <v>141046033.67899999</v>
      </c>
      <c r="D18" s="7">
        <v>59145170.777999997</v>
      </c>
      <c r="E18" s="7">
        <v>65858329.692000002</v>
      </c>
      <c r="F18" s="7">
        <f t="shared" si="2"/>
        <v>266049534.14899999</v>
      </c>
      <c r="G18" s="7">
        <v>140517375.05978996</v>
      </c>
      <c r="H18" s="7">
        <v>44968516.38421008</v>
      </c>
      <c r="I18" s="7">
        <v>70385087.874659926</v>
      </c>
      <c r="J18" s="7">
        <f t="shared" si="3"/>
        <v>255870979.31865996</v>
      </c>
      <c r="K18" s="7">
        <f t="shared" si="4"/>
        <v>528658.61921003461</v>
      </c>
      <c r="L18" s="7">
        <f t="shared" si="4"/>
        <v>14176654.393789917</v>
      </c>
      <c r="M18" s="7">
        <f t="shared" si="4"/>
        <v>-4526758.182659924</v>
      </c>
      <c r="N18" s="7">
        <f t="shared" si="5"/>
        <v>10178554.830340028</v>
      </c>
      <c r="O18" s="13">
        <f t="shared" si="6"/>
        <v>99.625187177958381</v>
      </c>
      <c r="P18" s="13">
        <f t="shared" si="6"/>
        <v>76.030749075014668</v>
      </c>
      <c r="Q18" s="13">
        <f t="shared" si="6"/>
        <v>106.87347857716745</v>
      </c>
      <c r="R18" s="13">
        <f t="shared" si="6"/>
        <v>96.174188065054238</v>
      </c>
    </row>
    <row r="19" spans="2:18" x14ac:dyDescent="0.25">
      <c r="B19" s="15" t="s">
        <v>21</v>
      </c>
      <c r="C19" s="7">
        <v>15237086.561000001</v>
      </c>
      <c r="D19" s="7">
        <v>7545232.3770000003</v>
      </c>
      <c r="E19" s="7">
        <v>9050333.4010000005</v>
      </c>
      <c r="F19" s="7">
        <f t="shared" si="2"/>
        <v>31832652.339000002</v>
      </c>
      <c r="G19" s="7">
        <v>15123986.472009998</v>
      </c>
      <c r="H19" s="7">
        <v>5895035.8214299977</v>
      </c>
      <c r="I19" s="7">
        <v>9281719.798270002</v>
      </c>
      <c r="J19" s="7">
        <f t="shared" si="3"/>
        <v>30300742.091709998</v>
      </c>
      <c r="K19" s="7">
        <f t="shared" si="4"/>
        <v>113100.08899000287</v>
      </c>
      <c r="L19" s="7">
        <f t="shared" si="4"/>
        <v>1650196.5555700026</v>
      </c>
      <c r="M19" s="7">
        <f t="shared" si="4"/>
        <v>-231386.39727000147</v>
      </c>
      <c r="N19" s="7">
        <f t="shared" si="5"/>
        <v>1531910.247290004</v>
      </c>
      <c r="O19" s="13">
        <f t="shared" si="6"/>
        <v>99.25773153196171</v>
      </c>
      <c r="P19" s="13">
        <f t="shared" si="6"/>
        <v>78.129281205436854</v>
      </c>
      <c r="Q19" s="13">
        <f t="shared" si="6"/>
        <v>102.556661583809</v>
      </c>
      <c r="R19" s="13">
        <f t="shared" si="6"/>
        <v>95.187613551720375</v>
      </c>
    </row>
    <row r="20" spans="2:18" x14ac:dyDescent="0.25">
      <c r="B20" s="15" t="s">
        <v>22</v>
      </c>
      <c r="C20" s="7">
        <v>254514</v>
      </c>
      <c r="D20" s="7">
        <v>492953.34900000005</v>
      </c>
      <c r="E20" s="7">
        <v>178160.47399999993</v>
      </c>
      <c r="F20" s="7">
        <f t="shared" si="2"/>
        <v>925627.82299999997</v>
      </c>
      <c r="G20" s="7">
        <v>254489.34449000002</v>
      </c>
      <c r="H20" s="7">
        <v>446379.35800999997</v>
      </c>
      <c r="I20" s="7">
        <v>164774.64624000003</v>
      </c>
      <c r="J20" s="7">
        <f t="shared" si="3"/>
        <v>865643.34874000004</v>
      </c>
      <c r="K20" s="7">
        <f t="shared" si="4"/>
        <v>24.655509999982314</v>
      </c>
      <c r="L20" s="7">
        <f t="shared" si="4"/>
        <v>46573.990990000078</v>
      </c>
      <c r="M20" s="7">
        <f t="shared" si="4"/>
        <v>13385.827759999898</v>
      </c>
      <c r="N20" s="7">
        <f t="shared" si="5"/>
        <v>59984.474259999959</v>
      </c>
      <c r="O20" s="13">
        <f t="shared" si="6"/>
        <v>99.990312709713422</v>
      </c>
      <c r="P20" s="13">
        <f t="shared" si="6"/>
        <v>90.552048974922357</v>
      </c>
      <c r="Q20" s="13">
        <f t="shared" si="6"/>
        <v>92.486645629377989</v>
      </c>
      <c r="R20" s="13">
        <f t="shared" si="6"/>
        <v>93.519590404533474</v>
      </c>
    </row>
    <row r="21" spans="2:18" x14ac:dyDescent="0.25">
      <c r="B21" s="15" t="s">
        <v>23</v>
      </c>
      <c r="C21" s="7">
        <v>4593846.5010000002</v>
      </c>
      <c r="D21" s="7">
        <v>2646594.7949999999</v>
      </c>
      <c r="E21" s="7">
        <v>2288324.9879999999</v>
      </c>
      <c r="F21" s="7">
        <f t="shared" si="2"/>
        <v>9528766.284</v>
      </c>
      <c r="G21" s="7">
        <v>4582347.8909099996</v>
      </c>
      <c r="H21" s="7">
        <v>1632694.7704499997</v>
      </c>
      <c r="I21" s="7">
        <v>2183732.7437200006</v>
      </c>
      <c r="J21" s="7">
        <f t="shared" si="3"/>
        <v>8398775.4050799999</v>
      </c>
      <c r="K21" s="7">
        <f t="shared" si="4"/>
        <v>11498.610090000555</v>
      </c>
      <c r="L21" s="7">
        <f t="shared" si="4"/>
        <v>1013900.0245500002</v>
      </c>
      <c r="M21" s="7">
        <f t="shared" si="4"/>
        <v>104592.24427999929</v>
      </c>
      <c r="N21" s="7">
        <f t="shared" si="5"/>
        <v>1129990.87892</v>
      </c>
      <c r="O21" s="13">
        <f t="shared" si="6"/>
        <v>99.749695378644077</v>
      </c>
      <c r="P21" s="13">
        <f t="shared" si="6"/>
        <v>61.690394522596335</v>
      </c>
      <c r="Q21" s="13">
        <f t="shared" si="6"/>
        <v>95.429309873882332</v>
      </c>
      <c r="R21" s="13">
        <f t="shared" si="6"/>
        <v>88.141267764984462</v>
      </c>
    </row>
    <row r="22" spans="2:18" x14ac:dyDescent="0.25">
      <c r="B22" s="15" t="s">
        <v>24</v>
      </c>
      <c r="C22" s="7">
        <v>4145711.7547499696</v>
      </c>
      <c r="D22" s="7">
        <v>1715942.9532599458</v>
      </c>
      <c r="E22" s="7">
        <v>2145858.2565000607</v>
      </c>
      <c r="F22" s="7">
        <f t="shared" si="2"/>
        <v>8007512.9645099761</v>
      </c>
      <c r="G22" s="7">
        <v>3839096.6047099871</v>
      </c>
      <c r="H22" s="7">
        <v>1079232.8902599732</v>
      </c>
      <c r="I22" s="7">
        <v>2069748.6464900523</v>
      </c>
      <c r="J22" s="7">
        <f t="shared" si="3"/>
        <v>6988078.1414600126</v>
      </c>
      <c r="K22" s="7">
        <f t="shared" si="4"/>
        <v>306615.15003998252</v>
      </c>
      <c r="L22" s="7">
        <f t="shared" si="4"/>
        <v>636710.06299997261</v>
      </c>
      <c r="M22" s="7">
        <f t="shared" si="4"/>
        <v>76109.610010008328</v>
      </c>
      <c r="N22" s="7">
        <f t="shared" si="5"/>
        <v>1019434.8230499635</v>
      </c>
      <c r="O22" s="13">
        <f t="shared" si="6"/>
        <v>92.604040797369066</v>
      </c>
      <c r="P22" s="13">
        <f t="shared" si="6"/>
        <v>62.894450436691272</v>
      </c>
      <c r="Q22" s="13">
        <f t="shared" si="6"/>
        <v>96.453185582996298</v>
      </c>
      <c r="R22" s="13">
        <f t="shared" si="6"/>
        <v>87.269020636392455</v>
      </c>
    </row>
    <row r="23" spans="2:18" x14ac:dyDescent="0.25">
      <c r="B23" s="15" t="s">
        <v>25</v>
      </c>
      <c r="C23" s="7">
        <v>4214753.3260000004</v>
      </c>
      <c r="D23" s="7">
        <v>1072486.0519999992</v>
      </c>
      <c r="E23" s="7">
        <v>1473377</v>
      </c>
      <c r="F23" s="7">
        <f t="shared" si="2"/>
        <v>6760616.3779999996</v>
      </c>
      <c r="G23" s="7">
        <v>4211066.6774500003</v>
      </c>
      <c r="H23" s="7">
        <v>796123.7064100001</v>
      </c>
      <c r="I23" s="7">
        <v>1220092.3991699992</v>
      </c>
      <c r="J23" s="7">
        <f t="shared" si="3"/>
        <v>6227282.7830299996</v>
      </c>
      <c r="K23" s="7">
        <f t="shared" si="4"/>
        <v>3686.6485500000417</v>
      </c>
      <c r="L23" s="7">
        <f t="shared" si="4"/>
        <v>276362.34558999911</v>
      </c>
      <c r="M23" s="7">
        <f t="shared" si="4"/>
        <v>253284.60083000083</v>
      </c>
      <c r="N23" s="7">
        <f t="shared" si="5"/>
        <v>533333.59496999998</v>
      </c>
      <c r="O23" s="13">
        <f t="shared" si="6"/>
        <v>99.912529909466869</v>
      </c>
      <c r="P23" s="13">
        <f t="shared" si="6"/>
        <v>74.231614007974116</v>
      </c>
      <c r="Q23" s="13">
        <f t="shared" si="6"/>
        <v>82.809246999919168</v>
      </c>
      <c r="R23" s="13">
        <f t="shared" si="6"/>
        <v>92.111169083553648</v>
      </c>
    </row>
    <row r="24" spans="2:18" x14ac:dyDescent="0.25">
      <c r="B24" s="15" t="s">
        <v>26</v>
      </c>
      <c r="C24" s="7">
        <v>32329043.283</v>
      </c>
      <c r="D24" s="7">
        <v>17179560.022</v>
      </c>
      <c r="E24" s="7">
        <v>13896150.142999999</v>
      </c>
      <c r="F24" s="7">
        <f t="shared" si="2"/>
        <v>63404753.447999999</v>
      </c>
      <c r="G24" s="7">
        <v>32183414.977359995</v>
      </c>
      <c r="H24" s="7">
        <v>10336802.519940004</v>
      </c>
      <c r="I24" s="7">
        <v>14911159.076229997</v>
      </c>
      <c r="J24" s="7">
        <f t="shared" si="3"/>
        <v>57431376.573529996</v>
      </c>
      <c r="K24" s="7">
        <f t="shared" si="4"/>
        <v>145628.30564000458</v>
      </c>
      <c r="L24" s="7">
        <f t="shared" si="4"/>
        <v>6842757.5020599961</v>
      </c>
      <c r="M24" s="7">
        <f t="shared" si="4"/>
        <v>-1015008.9332299978</v>
      </c>
      <c r="N24" s="7">
        <f t="shared" si="5"/>
        <v>5973376.8744700029</v>
      </c>
      <c r="O24" s="13">
        <f t="shared" si="6"/>
        <v>99.549543410965754</v>
      </c>
      <c r="P24" s="13">
        <f t="shared" si="6"/>
        <v>60.169192381544001</v>
      </c>
      <c r="Q24" s="13">
        <f t="shared" si="6"/>
        <v>107.30424558445992</v>
      </c>
      <c r="R24" s="13">
        <f t="shared" si="6"/>
        <v>90.578976260243749</v>
      </c>
    </row>
    <row r="25" spans="2:18" x14ac:dyDescent="0.25">
      <c r="B25" s="15" t="s">
        <v>27</v>
      </c>
      <c r="C25" s="7">
        <v>203457.20699999999</v>
      </c>
      <c r="D25" s="7">
        <v>126256.38199999998</v>
      </c>
      <c r="E25" s="7">
        <v>134004.13400000002</v>
      </c>
      <c r="F25" s="7">
        <f t="shared" ref="F25:F46" si="7">SUM(C25:E25)</f>
        <v>463717.723</v>
      </c>
      <c r="G25" s="7">
        <v>203333.19468000002</v>
      </c>
      <c r="H25" s="7">
        <v>93413.370490000001</v>
      </c>
      <c r="I25" s="7">
        <v>129083.36043999996</v>
      </c>
      <c r="J25" s="7">
        <f t="shared" ref="J25:J46" si="8">SUM(G25:I25)</f>
        <v>425829.92560999998</v>
      </c>
      <c r="K25" s="7">
        <f t="shared" si="4"/>
        <v>124.01231999997981</v>
      </c>
      <c r="L25" s="7">
        <f t="shared" si="4"/>
        <v>32843.011509999982</v>
      </c>
      <c r="M25" s="7">
        <f t="shared" si="4"/>
        <v>4920.7735600000597</v>
      </c>
      <c r="N25" s="7">
        <f t="shared" ref="N25:N46" si="9">SUM(K25:M25)</f>
        <v>37887.797390000022</v>
      </c>
      <c r="O25" s="13">
        <f t="shared" si="6"/>
        <v>99.939047467608276</v>
      </c>
      <c r="P25" s="13">
        <f t="shared" si="6"/>
        <v>73.987048425005568</v>
      </c>
      <c r="Q25" s="13">
        <f t="shared" si="6"/>
        <v>96.327894212577007</v>
      </c>
      <c r="R25" s="13">
        <f t="shared" si="6"/>
        <v>91.829555889111433</v>
      </c>
    </row>
    <row r="26" spans="2:18" x14ac:dyDescent="0.25">
      <c r="B26" s="15" t="s">
        <v>28</v>
      </c>
      <c r="C26" s="7">
        <v>1556853.0220000001</v>
      </c>
      <c r="D26" s="7">
        <v>1853358.0020000001</v>
      </c>
      <c r="E26" s="7">
        <v>321849.88899999997</v>
      </c>
      <c r="F26" s="7">
        <f t="shared" si="7"/>
        <v>3732060.9130000002</v>
      </c>
      <c r="G26" s="7">
        <v>1074196.1977899999</v>
      </c>
      <c r="H26" s="7">
        <v>814976.7951499999</v>
      </c>
      <c r="I26" s="7">
        <v>441661.10978000006</v>
      </c>
      <c r="J26" s="7">
        <f t="shared" si="8"/>
        <v>2330834.1027199998</v>
      </c>
      <c r="K26" s="7">
        <f t="shared" si="4"/>
        <v>482656.82421000022</v>
      </c>
      <c r="L26" s="7">
        <f t="shared" si="4"/>
        <v>1038381.2068500002</v>
      </c>
      <c r="M26" s="7">
        <f t="shared" si="4"/>
        <v>-119811.22078000009</v>
      </c>
      <c r="N26" s="7">
        <f t="shared" si="9"/>
        <v>1401226.8102800003</v>
      </c>
      <c r="O26" s="13">
        <f t="shared" si="6"/>
        <v>68.99791968865766</v>
      </c>
      <c r="P26" s="13">
        <f t="shared" si="6"/>
        <v>43.972982784251087</v>
      </c>
      <c r="Q26" s="13">
        <f t="shared" si="6"/>
        <v>137.22580770565378</v>
      </c>
      <c r="R26" s="13">
        <f t="shared" si="6"/>
        <v>62.454342441221556</v>
      </c>
    </row>
    <row r="27" spans="2:18" x14ac:dyDescent="0.25">
      <c r="B27" s="15" t="s">
        <v>29</v>
      </c>
      <c r="C27" s="7">
        <v>68372973.894999996</v>
      </c>
      <c r="D27" s="7">
        <v>27418167.614840001</v>
      </c>
      <c r="E27" s="7">
        <v>32245282.159999996</v>
      </c>
      <c r="F27" s="7">
        <f t="shared" si="7"/>
        <v>128036423.66983999</v>
      </c>
      <c r="G27" s="7">
        <v>68345071.038420007</v>
      </c>
      <c r="H27" s="7">
        <v>18475569.70059</v>
      </c>
      <c r="I27" s="7">
        <v>32188393.660469994</v>
      </c>
      <c r="J27" s="7">
        <f t="shared" si="8"/>
        <v>119009034.39948</v>
      </c>
      <c r="K27" s="7">
        <f t="shared" si="4"/>
        <v>27902.856579989195</v>
      </c>
      <c r="L27" s="7">
        <f t="shared" si="4"/>
        <v>8942597.9142500013</v>
      </c>
      <c r="M27" s="7">
        <f t="shared" si="4"/>
        <v>56888.499530002475</v>
      </c>
      <c r="N27" s="7">
        <f t="shared" si="9"/>
        <v>9027389.270359993</v>
      </c>
      <c r="O27" s="13">
        <f t="shared" si="6"/>
        <v>99.959190225332534</v>
      </c>
      <c r="P27" s="13">
        <f t="shared" si="6"/>
        <v>67.384407157063819</v>
      </c>
      <c r="Q27" s="13">
        <f t="shared" si="6"/>
        <v>99.823575742808742</v>
      </c>
      <c r="R27" s="13">
        <f t="shared" si="6"/>
        <v>92.949358462527513</v>
      </c>
    </row>
    <row r="28" spans="2:18" x14ac:dyDescent="0.25">
      <c r="B28" s="15" t="s">
        <v>30</v>
      </c>
      <c r="C28" s="7">
        <v>5529829.676</v>
      </c>
      <c r="D28" s="7">
        <v>2492776.4290000014</v>
      </c>
      <c r="E28" s="7">
        <v>3141587.8989999993</v>
      </c>
      <c r="F28" s="7">
        <f t="shared" si="7"/>
        <v>11164194.004000001</v>
      </c>
      <c r="G28" s="7">
        <v>5232678.7557599992</v>
      </c>
      <c r="H28" s="7">
        <v>1757433.7274400014</v>
      </c>
      <c r="I28" s="7">
        <v>3151652.7604099996</v>
      </c>
      <c r="J28" s="7">
        <f t="shared" si="8"/>
        <v>10141765.24361</v>
      </c>
      <c r="K28" s="7">
        <f t="shared" ref="K28:M46" si="10">+C28-G28</f>
        <v>297150.92024000082</v>
      </c>
      <c r="L28" s="7">
        <f t="shared" si="10"/>
        <v>735342.70155999996</v>
      </c>
      <c r="M28" s="7">
        <f t="shared" si="10"/>
        <v>-10064.861410000362</v>
      </c>
      <c r="N28" s="7">
        <f t="shared" si="9"/>
        <v>1022428.7603900004</v>
      </c>
      <c r="O28" s="13">
        <f t="shared" ref="O28:R46" si="11">+G28/C28*100</f>
        <v>94.626400130737025</v>
      </c>
      <c r="P28" s="13">
        <f t="shared" si="11"/>
        <v>70.501056853502547</v>
      </c>
      <c r="Q28" s="13">
        <f t="shared" si="11"/>
        <v>100.32037497385333</v>
      </c>
      <c r="R28" s="13">
        <f t="shared" si="11"/>
        <v>90.841893646566191</v>
      </c>
    </row>
    <row r="29" spans="2:18" x14ac:dyDescent="0.25">
      <c r="B29" s="3" t="s">
        <v>31</v>
      </c>
      <c r="C29" s="7">
        <v>12721480.051999999</v>
      </c>
      <c r="D29" s="7">
        <v>6573973.4020000007</v>
      </c>
      <c r="E29" s="7">
        <v>5805955.4219999984</v>
      </c>
      <c r="F29" s="7">
        <f t="shared" si="7"/>
        <v>25101408.875999998</v>
      </c>
      <c r="G29" s="7">
        <v>9666982.2459699996</v>
      </c>
      <c r="H29" s="7">
        <v>3188263.7115199994</v>
      </c>
      <c r="I29" s="7">
        <v>4711114.2874900009</v>
      </c>
      <c r="J29" s="7">
        <f t="shared" si="8"/>
        <v>17566360.24498</v>
      </c>
      <c r="K29" s="7">
        <f t="shared" si="10"/>
        <v>3054497.8060299996</v>
      </c>
      <c r="L29" s="7">
        <f t="shared" si="10"/>
        <v>3385709.6904800013</v>
      </c>
      <c r="M29" s="7">
        <f t="shared" si="10"/>
        <v>1094841.1345099974</v>
      </c>
      <c r="N29" s="7">
        <f t="shared" si="9"/>
        <v>7535048.6310199983</v>
      </c>
      <c r="O29" s="13">
        <f t="shared" si="11"/>
        <v>75.989446247256524</v>
      </c>
      <c r="P29" s="13">
        <f t="shared" si="11"/>
        <v>48.498275191530801</v>
      </c>
      <c r="Q29" s="13">
        <f t="shared" si="11"/>
        <v>81.142791238778528</v>
      </c>
      <c r="R29" s="13">
        <f t="shared" si="11"/>
        <v>69.981570882165016</v>
      </c>
    </row>
    <row r="30" spans="2:18" x14ac:dyDescent="0.25">
      <c r="B30" s="3" t="s">
        <v>32</v>
      </c>
      <c r="C30" s="7">
        <v>61671145.512669995</v>
      </c>
      <c r="D30" s="7">
        <v>27781587.131390005</v>
      </c>
      <c r="E30" s="7">
        <v>36591566.792559996</v>
      </c>
      <c r="F30" s="7">
        <f t="shared" si="7"/>
        <v>126044299.43662</v>
      </c>
      <c r="G30" s="7">
        <v>61442676.459969997</v>
      </c>
      <c r="H30" s="7">
        <v>21234393.171499982</v>
      </c>
      <c r="I30" s="7">
        <v>27637877.535370022</v>
      </c>
      <c r="J30" s="7">
        <f t="shared" si="8"/>
        <v>110314947.16684</v>
      </c>
      <c r="K30" s="7">
        <f t="shared" si="10"/>
        <v>228469.05269999802</v>
      </c>
      <c r="L30" s="7">
        <f t="shared" si="10"/>
        <v>6547193.9598900229</v>
      </c>
      <c r="M30" s="7">
        <f t="shared" si="10"/>
        <v>8953689.2571899742</v>
      </c>
      <c r="N30" s="7">
        <f t="shared" si="9"/>
        <v>15729352.269779995</v>
      </c>
      <c r="O30" s="13">
        <f t="shared" si="11"/>
        <v>99.629536551006552</v>
      </c>
      <c r="P30" s="13">
        <f t="shared" si="11"/>
        <v>76.433333599963973</v>
      </c>
      <c r="Q30" s="13">
        <f t="shared" si="11"/>
        <v>75.530730050590549</v>
      </c>
      <c r="R30" s="13">
        <f t="shared" si="11"/>
        <v>87.520774568873435</v>
      </c>
    </row>
    <row r="31" spans="2:18" x14ac:dyDescent="0.25">
      <c r="B31" s="3" t="s">
        <v>33</v>
      </c>
      <c r="C31" s="7">
        <v>124683702.82053</v>
      </c>
      <c r="D31" s="7">
        <v>45339447.833999991</v>
      </c>
      <c r="E31" s="7">
        <v>64522695.643940002</v>
      </c>
      <c r="F31" s="7">
        <f t="shared" si="7"/>
        <v>234545846.29846999</v>
      </c>
      <c r="G31" s="7">
        <v>124208591.43366</v>
      </c>
      <c r="H31" s="7">
        <v>37618143.230790019</v>
      </c>
      <c r="I31" s="7">
        <v>58041197.140969992</v>
      </c>
      <c r="J31" s="7">
        <f t="shared" si="8"/>
        <v>219867931.80542001</v>
      </c>
      <c r="K31" s="7">
        <f t="shared" si="10"/>
        <v>475111.38686999679</v>
      </c>
      <c r="L31" s="7">
        <f t="shared" si="10"/>
        <v>7721304.6032099724</v>
      </c>
      <c r="M31" s="7">
        <f t="shared" si="10"/>
        <v>6481498.50297001</v>
      </c>
      <c r="N31" s="7">
        <f t="shared" si="9"/>
        <v>14677914.493049979</v>
      </c>
      <c r="O31" s="13">
        <f t="shared" si="11"/>
        <v>99.618946681785772</v>
      </c>
      <c r="P31" s="13">
        <f t="shared" si="11"/>
        <v>82.970007417205963</v>
      </c>
      <c r="Q31" s="13">
        <f t="shared" si="11"/>
        <v>89.954699755978424</v>
      </c>
      <c r="R31" s="13">
        <f t="shared" si="11"/>
        <v>93.741984893489999</v>
      </c>
    </row>
    <row r="32" spans="2:18" x14ac:dyDescent="0.25">
      <c r="B32" s="3" t="s">
        <v>34</v>
      </c>
      <c r="C32" s="7">
        <v>6586251.2060000002</v>
      </c>
      <c r="D32" s="7">
        <v>2577098.3629999999</v>
      </c>
      <c r="E32" s="7">
        <v>2030794.8650000002</v>
      </c>
      <c r="F32" s="7">
        <f t="shared" si="7"/>
        <v>11194144.434</v>
      </c>
      <c r="G32" s="7">
        <v>6551865.6567299999</v>
      </c>
      <c r="H32" s="7">
        <v>1349948.1419100007</v>
      </c>
      <c r="I32" s="7">
        <v>1894534.1654099999</v>
      </c>
      <c r="J32" s="7">
        <f t="shared" si="8"/>
        <v>9796347.9640500005</v>
      </c>
      <c r="K32" s="7">
        <f t="shared" si="10"/>
        <v>34385.549270000309</v>
      </c>
      <c r="L32" s="7">
        <f t="shared" si="10"/>
        <v>1227150.2210899992</v>
      </c>
      <c r="M32" s="7">
        <f t="shared" si="10"/>
        <v>136260.69959000032</v>
      </c>
      <c r="N32" s="7">
        <f t="shared" si="9"/>
        <v>1397796.4699499998</v>
      </c>
      <c r="O32" s="13">
        <f t="shared" si="11"/>
        <v>99.477919256425025</v>
      </c>
      <c r="P32" s="13">
        <f t="shared" si="11"/>
        <v>52.382484164807984</v>
      </c>
      <c r="Q32" s="13">
        <f t="shared" si="11"/>
        <v>93.290277519487404</v>
      </c>
      <c r="R32" s="13">
        <f t="shared" si="11"/>
        <v>87.513146018515982</v>
      </c>
    </row>
    <row r="33" spans="1:18" x14ac:dyDescent="0.25">
      <c r="B33" s="3" t="s">
        <v>35</v>
      </c>
      <c r="C33" s="7">
        <v>33486027.215879999</v>
      </c>
      <c r="D33" s="7">
        <v>27442807.260929998</v>
      </c>
      <c r="E33" s="7">
        <v>24527167.459040008</v>
      </c>
      <c r="F33" s="7">
        <f t="shared" si="7"/>
        <v>85456001.935849994</v>
      </c>
      <c r="G33" s="7">
        <v>33000705.318300001</v>
      </c>
      <c r="H33" s="7">
        <v>8915869.0304399952</v>
      </c>
      <c r="I33" s="7">
        <v>24735130.64249</v>
      </c>
      <c r="J33" s="7">
        <f t="shared" si="8"/>
        <v>66651704.991229996</v>
      </c>
      <c r="K33" s="7">
        <f t="shared" si="10"/>
        <v>485321.89757999778</v>
      </c>
      <c r="L33" s="7">
        <f t="shared" si="10"/>
        <v>18526938.230490003</v>
      </c>
      <c r="M33" s="7">
        <f t="shared" si="10"/>
        <v>-207963.18344999105</v>
      </c>
      <c r="N33" s="7">
        <f t="shared" si="9"/>
        <v>18804296.94462001</v>
      </c>
      <c r="O33" s="13">
        <f t="shared" si="11"/>
        <v>98.550673406399653</v>
      </c>
      <c r="P33" s="13">
        <f t="shared" si="11"/>
        <v>32.48891028409259</v>
      </c>
      <c r="Q33" s="13">
        <f t="shared" si="11"/>
        <v>100.84788911641462</v>
      </c>
      <c r="R33" s="13">
        <f t="shared" si="11"/>
        <v>77.99534670632498</v>
      </c>
    </row>
    <row r="34" spans="1:18" x14ac:dyDescent="0.25">
      <c r="B34" s="3" t="s">
        <v>36</v>
      </c>
      <c r="C34" s="7">
        <v>727416</v>
      </c>
      <c r="D34" s="7">
        <v>227858</v>
      </c>
      <c r="E34" s="7">
        <v>248652</v>
      </c>
      <c r="F34" s="7">
        <f t="shared" si="7"/>
        <v>1203926</v>
      </c>
      <c r="G34" s="7">
        <v>580179.22537999996</v>
      </c>
      <c r="H34" s="7">
        <v>169594.69493</v>
      </c>
      <c r="I34" s="7">
        <v>219038.29942000005</v>
      </c>
      <c r="J34" s="7">
        <f t="shared" si="8"/>
        <v>968812.21973000001</v>
      </c>
      <c r="K34" s="7">
        <f t="shared" si="10"/>
        <v>147236.77462000004</v>
      </c>
      <c r="L34" s="7">
        <f t="shared" si="10"/>
        <v>58263.305070000002</v>
      </c>
      <c r="M34" s="7">
        <f t="shared" si="10"/>
        <v>29613.700579999946</v>
      </c>
      <c r="N34" s="7">
        <f t="shared" si="9"/>
        <v>235113.78026999999</v>
      </c>
      <c r="O34" s="13">
        <f t="shared" si="11"/>
        <v>79.758930980346861</v>
      </c>
      <c r="P34" s="13">
        <f t="shared" si="11"/>
        <v>74.429993649553666</v>
      </c>
      <c r="Q34" s="13">
        <f t="shared" si="11"/>
        <v>88.090302680050854</v>
      </c>
      <c r="R34" s="13">
        <f t="shared" si="11"/>
        <v>80.471077103576135</v>
      </c>
    </row>
    <row r="35" spans="1:18" x14ac:dyDescent="0.25">
      <c r="B35" s="3" t="s">
        <v>37</v>
      </c>
      <c r="C35" s="7">
        <v>3857013.3393600001</v>
      </c>
      <c r="D35" s="7">
        <v>1751799.0630000005</v>
      </c>
      <c r="E35" s="7">
        <v>1886697.8039999995</v>
      </c>
      <c r="F35" s="7">
        <f t="shared" si="7"/>
        <v>7495510.2063600002</v>
      </c>
      <c r="G35" s="7">
        <v>3789466.0775800003</v>
      </c>
      <c r="H35" s="7">
        <v>1312207.1178499991</v>
      </c>
      <c r="I35" s="7">
        <v>1769953.6792500019</v>
      </c>
      <c r="J35" s="7">
        <f t="shared" si="8"/>
        <v>6871626.8746800013</v>
      </c>
      <c r="K35" s="7">
        <f t="shared" si="10"/>
        <v>67547.261779999826</v>
      </c>
      <c r="L35" s="7">
        <f t="shared" si="10"/>
        <v>439591.94515000144</v>
      </c>
      <c r="M35" s="7">
        <f t="shared" si="10"/>
        <v>116744.12474999763</v>
      </c>
      <c r="N35" s="7">
        <f t="shared" si="9"/>
        <v>623883.3316799989</v>
      </c>
      <c r="O35" s="13">
        <f t="shared" si="11"/>
        <v>98.248715888776047</v>
      </c>
      <c r="P35" s="13">
        <f t="shared" si="11"/>
        <v>74.906257547758415</v>
      </c>
      <c r="Q35" s="13">
        <f t="shared" si="11"/>
        <v>93.812250986751152</v>
      </c>
      <c r="R35" s="13">
        <f t="shared" si="11"/>
        <v>91.676572848228147</v>
      </c>
    </row>
    <row r="36" spans="1:18" x14ac:dyDescent="0.25">
      <c r="B36" s="3" t="s">
        <v>38</v>
      </c>
      <c r="C36" s="7">
        <v>20727053.421</v>
      </c>
      <c r="D36" s="7">
        <v>2893891.7320000008</v>
      </c>
      <c r="E36" s="7">
        <v>4017403.4589999989</v>
      </c>
      <c r="F36" s="7">
        <f t="shared" si="7"/>
        <v>27638348.612</v>
      </c>
      <c r="G36" s="7">
        <v>20721553.656599998</v>
      </c>
      <c r="H36" s="7">
        <v>2609930.5652099997</v>
      </c>
      <c r="I36" s="7">
        <v>3767486.622609999</v>
      </c>
      <c r="J36" s="7">
        <f t="shared" si="8"/>
        <v>27098970.844419997</v>
      </c>
      <c r="K36" s="7">
        <f t="shared" si="10"/>
        <v>5499.7644000016153</v>
      </c>
      <c r="L36" s="7">
        <f t="shared" si="10"/>
        <v>283961.16679000109</v>
      </c>
      <c r="M36" s="7">
        <f t="shared" si="10"/>
        <v>249916.83638999984</v>
      </c>
      <c r="N36" s="7">
        <f t="shared" si="9"/>
        <v>539377.76758000255</v>
      </c>
      <c r="O36" s="13">
        <f t="shared" si="11"/>
        <v>99.973465768200171</v>
      </c>
      <c r="P36" s="13">
        <f t="shared" si="11"/>
        <v>90.187567708562739</v>
      </c>
      <c r="Q36" s="13">
        <f t="shared" si="11"/>
        <v>93.779145188165685</v>
      </c>
      <c r="R36" s="13">
        <f t="shared" si="11"/>
        <v>98.048444300518682</v>
      </c>
    </row>
    <row r="37" spans="1:18" x14ac:dyDescent="0.25">
      <c r="B37" s="16" t="s">
        <v>39</v>
      </c>
      <c r="C37" s="7">
        <v>2256542.9070000001</v>
      </c>
      <c r="D37" s="7">
        <v>841593.36599999992</v>
      </c>
      <c r="E37" s="7">
        <v>1089231.4410000001</v>
      </c>
      <c r="F37" s="7">
        <f t="shared" si="7"/>
        <v>4187367.7140000002</v>
      </c>
      <c r="G37" s="7">
        <v>2244826.6385999997</v>
      </c>
      <c r="H37" s="7">
        <v>670153.17158000031</v>
      </c>
      <c r="I37" s="7">
        <v>1054940.9157099999</v>
      </c>
      <c r="J37" s="7">
        <f t="shared" si="8"/>
        <v>3969920.7258899999</v>
      </c>
      <c r="K37" s="7">
        <f t="shared" si="10"/>
        <v>11716.268400000408</v>
      </c>
      <c r="L37" s="7">
        <f t="shared" si="10"/>
        <v>171440.19441999961</v>
      </c>
      <c r="M37" s="7">
        <f t="shared" si="10"/>
        <v>34290.525290000252</v>
      </c>
      <c r="N37" s="7">
        <f t="shared" si="9"/>
        <v>217446.98811000027</v>
      </c>
      <c r="O37" s="13">
        <f t="shared" si="11"/>
        <v>99.480786810494251</v>
      </c>
      <c r="P37" s="13">
        <f t="shared" si="11"/>
        <v>79.629093889506777</v>
      </c>
      <c r="Q37" s="13">
        <f t="shared" si="11"/>
        <v>96.851860495459178</v>
      </c>
      <c r="R37" s="13">
        <f t="shared" si="11"/>
        <v>94.807072056676787</v>
      </c>
    </row>
    <row r="38" spans="1:18" x14ac:dyDescent="0.25">
      <c r="B38" s="3" t="s">
        <v>40</v>
      </c>
      <c r="C38" s="7">
        <v>389035.48100000003</v>
      </c>
      <c r="D38" s="7">
        <v>191173.73100000003</v>
      </c>
      <c r="E38" s="7">
        <v>181923</v>
      </c>
      <c r="F38" s="7">
        <f t="shared" si="7"/>
        <v>762132.21200000006</v>
      </c>
      <c r="G38" s="7">
        <v>385784.23960999999</v>
      </c>
      <c r="H38" s="7">
        <v>125964.14201000001</v>
      </c>
      <c r="I38" s="7">
        <v>195377.55400000012</v>
      </c>
      <c r="J38" s="7">
        <f t="shared" si="8"/>
        <v>707125.93562000012</v>
      </c>
      <c r="K38" s="7">
        <f t="shared" si="10"/>
        <v>3251.2413900000392</v>
      </c>
      <c r="L38" s="7">
        <f t="shared" si="10"/>
        <v>65209.588990000018</v>
      </c>
      <c r="M38" s="7">
        <f t="shared" si="10"/>
        <v>-13454.55400000012</v>
      </c>
      <c r="N38" s="7">
        <f t="shared" si="9"/>
        <v>55006.276379999937</v>
      </c>
      <c r="O38" s="13">
        <f t="shared" si="11"/>
        <v>99.164281524748631</v>
      </c>
      <c r="P38" s="13">
        <f t="shared" si="11"/>
        <v>65.889880032733146</v>
      </c>
      <c r="Q38" s="13">
        <f t="shared" si="11"/>
        <v>107.39574105528169</v>
      </c>
      <c r="R38" s="13">
        <f t="shared" si="11"/>
        <v>92.782580828639752</v>
      </c>
    </row>
    <row r="39" spans="1:18" x14ac:dyDescent="0.25">
      <c r="B39" s="3" t="s">
        <v>41</v>
      </c>
      <c r="C39" s="7">
        <v>10985724.124049999</v>
      </c>
      <c r="D39" s="7">
        <v>5646798.7716000006</v>
      </c>
      <c r="E39" s="7">
        <v>4644786.1889399998</v>
      </c>
      <c r="F39" s="7">
        <f t="shared" si="7"/>
        <v>21277309.084589999</v>
      </c>
      <c r="G39" s="7">
        <v>10235097.468199998</v>
      </c>
      <c r="H39" s="7">
        <v>1933648.9060200024</v>
      </c>
      <c r="I39" s="7">
        <v>5386090.85372</v>
      </c>
      <c r="J39" s="7">
        <f t="shared" si="8"/>
        <v>17554837.227940001</v>
      </c>
      <c r="K39" s="7">
        <f t="shared" si="10"/>
        <v>750626.65585000068</v>
      </c>
      <c r="L39" s="7">
        <f t="shared" si="10"/>
        <v>3713149.8655799981</v>
      </c>
      <c r="M39" s="7">
        <f t="shared" si="10"/>
        <v>-741304.66478000022</v>
      </c>
      <c r="N39" s="7">
        <f t="shared" si="9"/>
        <v>3722471.8566499986</v>
      </c>
      <c r="O39" s="13">
        <f t="shared" si="11"/>
        <v>93.167253725162041</v>
      </c>
      <c r="P39" s="13">
        <f t="shared" si="11"/>
        <v>34.243276309846429</v>
      </c>
      <c r="Q39" s="13">
        <f t="shared" si="11"/>
        <v>115.95993086926516</v>
      </c>
      <c r="R39" s="13">
        <f t="shared" si="11"/>
        <v>82.504968829230464</v>
      </c>
    </row>
    <row r="40" spans="1:18" x14ac:dyDescent="0.25">
      <c r="B40" s="3" t="s">
        <v>42</v>
      </c>
      <c r="C40" s="7">
        <v>856</v>
      </c>
      <c r="D40" s="7">
        <v>297</v>
      </c>
      <c r="E40" s="7">
        <v>530</v>
      </c>
      <c r="F40" s="7">
        <f t="shared" si="7"/>
        <v>1683</v>
      </c>
      <c r="G40" s="7">
        <v>855.64143999999999</v>
      </c>
      <c r="H40" s="7">
        <v>260.22874999999988</v>
      </c>
      <c r="I40" s="7">
        <v>522.72208000000023</v>
      </c>
      <c r="J40" s="7">
        <f t="shared" si="8"/>
        <v>1638.5922700000001</v>
      </c>
      <c r="K40" s="7">
        <f t="shared" si="10"/>
        <v>0.35856000000001131</v>
      </c>
      <c r="L40" s="7">
        <f t="shared" si="10"/>
        <v>36.771250000000123</v>
      </c>
      <c r="M40" s="7">
        <f t="shared" si="10"/>
        <v>7.2779199999997672</v>
      </c>
      <c r="N40" s="7">
        <f t="shared" si="9"/>
        <v>44.407729999999901</v>
      </c>
      <c r="O40" s="13">
        <f t="shared" si="11"/>
        <v>99.95811214953271</v>
      </c>
      <c r="P40" s="13">
        <f t="shared" si="11"/>
        <v>87.619107744107708</v>
      </c>
      <c r="Q40" s="13">
        <f t="shared" si="11"/>
        <v>98.626807547169861</v>
      </c>
      <c r="R40" s="13">
        <f t="shared" si="11"/>
        <v>97.361394533571016</v>
      </c>
    </row>
    <row r="41" spans="1:18" x14ac:dyDescent="0.25">
      <c r="B41" s="3" t="s">
        <v>43</v>
      </c>
      <c r="C41" s="7">
        <v>9413739.0370000005</v>
      </c>
      <c r="D41" s="7">
        <v>4385781</v>
      </c>
      <c r="E41" s="7">
        <v>4952261</v>
      </c>
      <c r="F41" s="7">
        <f t="shared" si="7"/>
        <v>18751781.037</v>
      </c>
      <c r="G41" s="7">
        <v>9412348.9713499993</v>
      </c>
      <c r="H41" s="7">
        <v>2057029.7794599999</v>
      </c>
      <c r="I41" s="7">
        <v>3990710.884060001</v>
      </c>
      <c r="J41" s="7">
        <f t="shared" si="8"/>
        <v>15460089.63487</v>
      </c>
      <c r="K41" s="7">
        <f t="shared" si="10"/>
        <v>1390.0656500011683</v>
      </c>
      <c r="L41" s="7">
        <f t="shared" si="10"/>
        <v>2328751.2205400001</v>
      </c>
      <c r="M41" s="7">
        <f t="shared" si="10"/>
        <v>961550.115939999</v>
      </c>
      <c r="N41" s="7">
        <f t="shared" si="9"/>
        <v>3291691.4021300003</v>
      </c>
      <c r="O41" s="13">
        <f t="shared" si="11"/>
        <v>99.985233650045558</v>
      </c>
      <c r="P41" s="13">
        <f t="shared" si="11"/>
        <v>46.902245676653706</v>
      </c>
      <c r="Q41" s="13">
        <f t="shared" si="11"/>
        <v>80.58361391009079</v>
      </c>
      <c r="R41" s="13">
        <f t="shared" si="11"/>
        <v>82.445979954463994</v>
      </c>
    </row>
    <row r="42" spans="1:18" x14ac:dyDescent="0.25">
      <c r="B42" s="3" t="s">
        <v>44</v>
      </c>
      <c r="C42" s="7">
        <v>490889.18699999998</v>
      </c>
      <c r="D42" s="7">
        <v>148155.00000000006</v>
      </c>
      <c r="E42" s="7">
        <v>216150</v>
      </c>
      <c r="F42" s="7">
        <f t="shared" si="7"/>
        <v>855194.18700000003</v>
      </c>
      <c r="G42" s="7">
        <v>490873.89364999998</v>
      </c>
      <c r="H42" s="7">
        <v>99588.784639999969</v>
      </c>
      <c r="I42" s="7">
        <v>202253.69252999988</v>
      </c>
      <c r="J42" s="7">
        <f t="shared" si="8"/>
        <v>792716.37081999984</v>
      </c>
      <c r="K42" s="7">
        <f t="shared" si="10"/>
        <v>15.293349999992643</v>
      </c>
      <c r="L42" s="7">
        <f t="shared" si="10"/>
        <v>48566.215360000089</v>
      </c>
      <c r="M42" s="7">
        <f t="shared" si="10"/>
        <v>13896.307470000116</v>
      </c>
      <c r="N42" s="7">
        <f t="shared" si="9"/>
        <v>62477.816180000198</v>
      </c>
      <c r="O42" s="13">
        <f t="shared" si="11"/>
        <v>99.996884561647519</v>
      </c>
      <c r="P42" s="13">
        <f t="shared" si="11"/>
        <v>67.219320738415803</v>
      </c>
      <c r="Q42" s="13">
        <f t="shared" si="11"/>
        <v>93.570988910478775</v>
      </c>
      <c r="R42" s="13">
        <f t="shared" si="11"/>
        <v>92.694312341016854</v>
      </c>
    </row>
    <row r="43" spans="1:18" x14ac:dyDescent="0.25">
      <c r="B43" s="3" t="s">
        <v>45</v>
      </c>
      <c r="C43" s="7">
        <v>1945490.253</v>
      </c>
      <c r="D43" s="7">
        <v>1184503.2310000001</v>
      </c>
      <c r="E43" s="7">
        <v>1603311.5949999997</v>
      </c>
      <c r="F43" s="7">
        <f t="shared" si="7"/>
        <v>4733305.0789999999</v>
      </c>
      <c r="G43" s="7">
        <v>1941653.4112099998</v>
      </c>
      <c r="H43" s="7">
        <v>1105196.5606099998</v>
      </c>
      <c r="I43" s="7">
        <v>1561762.5809199996</v>
      </c>
      <c r="J43" s="7">
        <f t="shared" si="8"/>
        <v>4608612.5527399993</v>
      </c>
      <c r="K43" s="7">
        <f t="shared" si="10"/>
        <v>3836.8417900002096</v>
      </c>
      <c r="L43" s="7">
        <f t="shared" si="10"/>
        <v>79306.670390000334</v>
      </c>
      <c r="M43" s="7">
        <f t="shared" si="10"/>
        <v>41549.01408000011</v>
      </c>
      <c r="N43" s="7">
        <f t="shared" si="9"/>
        <v>124692.52626000065</v>
      </c>
      <c r="O43" s="13">
        <f t="shared" si="11"/>
        <v>99.802782780120154</v>
      </c>
      <c r="P43" s="13">
        <f t="shared" si="11"/>
        <v>93.304647187576961</v>
      </c>
      <c r="Q43" s="13">
        <f t="shared" si="11"/>
        <v>97.408550264990751</v>
      </c>
      <c r="R43" s="13">
        <f t="shared" si="11"/>
        <v>97.365635128544383</v>
      </c>
    </row>
    <row r="44" spans="1:18" x14ac:dyDescent="0.25">
      <c r="B44" s="3" t="s">
        <v>46</v>
      </c>
      <c r="C44" s="7">
        <v>4272171</v>
      </c>
      <c r="D44" s="7">
        <v>8168153</v>
      </c>
      <c r="E44" s="7">
        <v>1683808</v>
      </c>
      <c r="F44" s="7">
        <f t="shared" si="7"/>
        <v>14124132</v>
      </c>
      <c r="G44" s="7">
        <v>4272171</v>
      </c>
      <c r="H44" s="7">
        <v>5103104.443810001</v>
      </c>
      <c r="I44" s="7">
        <v>2679441.4191900007</v>
      </c>
      <c r="J44" s="7">
        <f t="shared" si="8"/>
        <v>12054716.863000002</v>
      </c>
      <c r="K44" s="7">
        <f t="shared" si="10"/>
        <v>0</v>
      </c>
      <c r="L44" s="7">
        <f t="shared" si="10"/>
        <v>3065048.556189999</v>
      </c>
      <c r="M44" s="7">
        <f t="shared" si="10"/>
        <v>-995633.41919000074</v>
      </c>
      <c r="N44" s="7">
        <f t="shared" si="9"/>
        <v>2069415.1369999982</v>
      </c>
      <c r="O44" s="13">
        <f t="shared" si="11"/>
        <v>100</v>
      </c>
      <c r="P44" s="13">
        <f t="shared" si="11"/>
        <v>62.475622626192248</v>
      </c>
      <c r="Q44" s="13">
        <f t="shared" si="11"/>
        <v>159.12986630245257</v>
      </c>
      <c r="R44" s="13">
        <f t="shared" si="11"/>
        <v>85.348373004443758</v>
      </c>
    </row>
    <row r="45" spans="1:18" x14ac:dyDescent="0.25">
      <c r="B45" s="3" t="s">
        <v>47</v>
      </c>
      <c r="C45" s="7">
        <v>862722</v>
      </c>
      <c r="D45" s="7">
        <v>431469.39299999992</v>
      </c>
      <c r="E45" s="7">
        <v>528605</v>
      </c>
      <c r="F45" s="7">
        <f t="shared" si="7"/>
        <v>1822796.3929999999</v>
      </c>
      <c r="G45" s="7">
        <v>862722</v>
      </c>
      <c r="H45" s="7">
        <v>118701.12346999999</v>
      </c>
      <c r="I45" s="7">
        <v>186862.41370000015</v>
      </c>
      <c r="J45" s="7">
        <f t="shared" si="8"/>
        <v>1168285.5371700001</v>
      </c>
      <c r="K45" s="7">
        <f t="shared" si="10"/>
        <v>0</v>
      </c>
      <c r="L45" s="7">
        <f t="shared" si="10"/>
        <v>312768.26952999993</v>
      </c>
      <c r="M45" s="7">
        <f t="shared" si="10"/>
        <v>341742.58629999985</v>
      </c>
      <c r="N45" s="7">
        <f t="shared" si="9"/>
        <v>654510.85582999978</v>
      </c>
      <c r="O45" s="13">
        <f t="shared" si="11"/>
        <v>100</v>
      </c>
      <c r="P45" s="13">
        <f t="shared" si="11"/>
        <v>27.510902371237261</v>
      </c>
      <c r="Q45" s="13">
        <f t="shared" si="11"/>
        <v>35.350103328572402</v>
      </c>
      <c r="R45" s="13">
        <f t="shared" si="11"/>
        <v>64.093035385439251</v>
      </c>
    </row>
    <row r="46" spans="1:18" x14ac:dyDescent="0.25">
      <c r="B46" s="3" t="s">
        <v>48</v>
      </c>
      <c r="C46" s="7">
        <v>197538.845</v>
      </c>
      <c r="D46" s="7">
        <v>107741.77200000003</v>
      </c>
      <c r="E46" s="7">
        <v>130416.75299999997</v>
      </c>
      <c r="F46" s="7">
        <f t="shared" si="7"/>
        <v>435697.37</v>
      </c>
      <c r="G46" s="7">
        <v>197534.19019999998</v>
      </c>
      <c r="H46" s="7">
        <v>81790.244359999982</v>
      </c>
      <c r="I46" s="7">
        <v>114549.93070000008</v>
      </c>
      <c r="J46" s="7">
        <f t="shared" si="8"/>
        <v>393874.36526000005</v>
      </c>
      <c r="K46" s="7">
        <f t="shared" si="10"/>
        <v>4.6548000000184402</v>
      </c>
      <c r="L46" s="7">
        <f t="shared" si="10"/>
        <v>25951.527640000044</v>
      </c>
      <c r="M46" s="7">
        <f t="shared" si="10"/>
        <v>15866.822299999883</v>
      </c>
      <c r="N46" s="7">
        <f t="shared" si="9"/>
        <v>41823.004739999946</v>
      </c>
      <c r="O46" s="13">
        <f t="shared" si="11"/>
        <v>99.997643602705068</v>
      </c>
      <c r="P46" s="13">
        <f t="shared" si="11"/>
        <v>75.9132162407724</v>
      </c>
      <c r="Q46" s="13">
        <f t="shared" si="11"/>
        <v>87.833754533054602</v>
      </c>
      <c r="R46" s="13">
        <f t="shared" si="11"/>
        <v>90.400904935460147</v>
      </c>
    </row>
    <row r="47" spans="1:18" x14ac:dyDescent="0.25">
      <c r="C47" s="7"/>
      <c r="D47" s="7"/>
      <c r="E47" s="7"/>
      <c r="F47" s="7"/>
      <c r="G47" s="7"/>
      <c r="H47" s="7"/>
      <c r="I47" s="7"/>
      <c r="J47" s="7"/>
      <c r="K47" s="7"/>
      <c r="L47" s="7"/>
      <c r="M47" s="7"/>
      <c r="N47" s="7"/>
      <c r="O47" s="13"/>
      <c r="P47" s="13"/>
      <c r="Q47" s="13"/>
      <c r="R47" s="13"/>
    </row>
    <row r="48" spans="1:18" ht="15" x14ac:dyDescent="0.4">
      <c r="A48" s="3" t="s">
        <v>49</v>
      </c>
      <c r="C48" s="14">
        <f t="shared" ref="C48:N48" si="12">SUM(C50:C52)</f>
        <v>296777725.63200003</v>
      </c>
      <c r="D48" s="14">
        <f t="shared" si="12"/>
        <v>94515719.919000134</v>
      </c>
      <c r="E48" s="14">
        <f>SUM(E50:E52)</f>
        <v>99749339.428999871</v>
      </c>
      <c r="F48" s="14">
        <f>SUM(F50:F52)</f>
        <v>491042784.97999996</v>
      </c>
      <c r="G48" s="14">
        <f t="shared" si="12"/>
        <v>296677684.37059003</v>
      </c>
      <c r="H48" s="14">
        <f t="shared" si="12"/>
        <v>91601595.380760014</v>
      </c>
      <c r="I48" s="14">
        <f t="shared" si="12"/>
        <v>99341525.279099926</v>
      </c>
      <c r="J48" s="14">
        <f t="shared" si="12"/>
        <v>487620805.03044999</v>
      </c>
      <c r="K48" s="14">
        <f t="shared" si="12"/>
        <v>100041.26140997931</v>
      </c>
      <c r="L48" s="14">
        <f t="shared" si="12"/>
        <v>2914124.5382401124</v>
      </c>
      <c r="M48" s="14">
        <f t="shared" si="12"/>
        <v>407814.14989993349</v>
      </c>
      <c r="N48" s="14">
        <f t="shared" si="12"/>
        <v>3421979.9495500252</v>
      </c>
      <c r="O48" s="13">
        <f>+G48/C48*100</f>
        <v>99.966290845717296</v>
      </c>
      <c r="P48" s="13">
        <f>+H48/D48*100</f>
        <v>96.916783217926579</v>
      </c>
      <c r="Q48" s="13">
        <f>+I48/E48*100</f>
        <v>99.591161052058681</v>
      </c>
      <c r="R48" s="13">
        <f>+J48/F48*100</f>
        <v>99.303119798473489</v>
      </c>
    </row>
    <row r="49" spans="1:18" x14ac:dyDescent="0.25">
      <c r="C49" s="7"/>
      <c r="D49" s="7"/>
      <c r="E49" s="7"/>
      <c r="F49" s="7"/>
      <c r="G49" s="7"/>
      <c r="H49" s="7"/>
      <c r="I49" s="7"/>
      <c r="J49" s="7"/>
      <c r="K49" s="7"/>
      <c r="L49" s="7"/>
      <c r="M49" s="7"/>
      <c r="N49" s="7"/>
      <c r="O49" s="13"/>
      <c r="P49" s="13"/>
      <c r="Q49" s="13"/>
      <c r="R49" s="13"/>
    </row>
    <row r="50" spans="1:18" x14ac:dyDescent="0.25">
      <c r="B50" s="3" t="s">
        <v>50</v>
      </c>
      <c r="C50" s="7">
        <v>27897343.039999999</v>
      </c>
      <c r="D50" s="7">
        <v>5534272.4680000097</v>
      </c>
      <c r="E50" s="7">
        <v>9206551.7739999965</v>
      </c>
      <c r="F50" s="7">
        <f>SUM(C50:E50)</f>
        <v>42638167.282000005</v>
      </c>
      <c r="G50" s="7">
        <v>27798745.750569995</v>
      </c>
      <c r="H50" s="7">
        <v>5420867.3778200075</v>
      </c>
      <c r="I50" s="7">
        <v>9211075.5511699952</v>
      </c>
      <c r="J50" s="7">
        <f>SUM(G50:I50)</f>
        <v>42430688.679559998</v>
      </c>
      <c r="K50" s="7">
        <f>+C50-G50</f>
        <v>98597.289430003613</v>
      </c>
      <c r="L50" s="7">
        <f>+D50-H50</f>
        <v>113405.09018000215</v>
      </c>
      <c r="M50" s="7">
        <f>+E50-I50</f>
        <v>-4523.7771699987352</v>
      </c>
      <c r="N50" s="7">
        <f>SUM(K50:M50)</f>
        <v>207478.60244000703</v>
      </c>
      <c r="O50" s="13">
        <f>+G50/C50*100</f>
        <v>99.6465710397989</v>
      </c>
      <c r="P50" s="13">
        <f>+H50/D50*100</f>
        <v>97.950858205198116</v>
      </c>
      <c r="Q50" s="13">
        <f>+I50/E50*100</f>
        <v>100.04913649845292</v>
      </c>
      <c r="R50" s="13">
        <f>+J50/F50*100</f>
        <v>99.513396996949268</v>
      </c>
    </row>
    <row r="51" spans="1:18" ht="15.6" x14ac:dyDescent="0.25">
      <c r="B51" s="3" t="s">
        <v>51</v>
      </c>
      <c r="C51" s="7"/>
      <c r="D51" s="7"/>
      <c r="E51" s="7"/>
      <c r="F51" s="7"/>
      <c r="G51" s="7"/>
      <c r="H51" s="7"/>
      <c r="I51" s="7"/>
      <c r="J51" s="7"/>
      <c r="K51" s="7"/>
      <c r="L51" s="7"/>
      <c r="M51" s="7"/>
      <c r="N51" s="7"/>
      <c r="O51" s="13"/>
      <c r="P51" s="13"/>
      <c r="Q51" s="13"/>
      <c r="R51" s="13"/>
    </row>
    <row r="52" spans="1:18" ht="15.6" x14ac:dyDescent="0.25">
      <c r="B52" s="3" t="s">
        <v>52</v>
      </c>
      <c r="C52" s="7">
        <v>268880382.59200001</v>
      </c>
      <c r="D52" s="7">
        <v>88981447.451000124</v>
      </c>
      <c r="E52" s="7">
        <v>90542787.654999867</v>
      </c>
      <c r="F52" s="7">
        <f>SUM(C52:E52)</f>
        <v>448404617.69799995</v>
      </c>
      <c r="G52" s="7">
        <v>268878938.62002003</v>
      </c>
      <c r="H52" s="7">
        <v>86180728.002940014</v>
      </c>
      <c r="I52" s="7">
        <v>90130449.727929935</v>
      </c>
      <c r="J52" s="7">
        <f>SUM(G52:I52)</f>
        <v>445190116.35088998</v>
      </c>
      <c r="K52" s="7">
        <f t="shared" ref="K52:M53" si="13">+C52-G52</f>
        <v>1443.9719799757004</v>
      </c>
      <c r="L52" s="7">
        <f t="shared" si="13"/>
        <v>2800719.4480601102</v>
      </c>
      <c r="M52" s="7">
        <f t="shared" si="13"/>
        <v>412337.92706993222</v>
      </c>
      <c r="N52" s="7">
        <f>SUM(K52:M52)</f>
        <v>3214501.3471100181</v>
      </c>
      <c r="O52" s="13">
        <f t="shared" ref="O52:R53" si="14">+G52/C52*100</f>
        <v>99.999462968638298</v>
      </c>
      <c r="P52" s="13">
        <f t="shared" si="14"/>
        <v>96.852468094989803</v>
      </c>
      <c r="Q52" s="13">
        <f t="shared" si="14"/>
        <v>99.544593293680023</v>
      </c>
      <c r="R52" s="13">
        <f t="shared" si="14"/>
        <v>99.283124834081221</v>
      </c>
    </row>
    <row r="53" spans="1:18" ht="25.5" customHeight="1" x14ac:dyDescent="0.25">
      <c r="B53" s="17" t="s">
        <v>53</v>
      </c>
      <c r="C53" s="7">
        <v>1158997.121</v>
      </c>
      <c r="D53" s="7">
        <v>220306.90100000007</v>
      </c>
      <c r="E53" s="7">
        <v>340053.03399999999</v>
      </c>
      <c r="F53" s="7">
        <f>SUM(C53:E53)</f>
        <v>1719357.0560000001</v>
      </c>
      <c r="G53" s="7">
        <v>1158996.7658100002</v>
      </c>
      <c r="H53" s="7">
        <v>182813.24065999989</v>
      </c>
      <c r="I53" s="7">
        <v>334200.1409</v>
      </c>
      <c r="J53" s="7">
        <f>SUM(G53:I53)</f>
        <v>1676010.1473700001</v>
      </c>
      <c r="K53" s="7">
        <f t="shared" si="13"/>
        <v>0.35518999979831278</v>
      </c>
      <c r="L53" s="7">
        <f t="shared" si="13"/>
        <v>37493.660340000177</v>
      </c>
      <c r="M53" s="7">
        <f t="shared" si="13"/>
        <v>5852.8930999999866</v>
      </c>
      <c r="N53" s="7">
        <f>SUM(K53:M53)</f>
        <v>43346.908629999962</v>
      </c>
      <c r="O53" s="13">
        <f t="shared" si="14"/>
        <v>99.99996935367713</v>
      </c>
      <c r="P53" s="13">
        <f t="shared" si="14"/>
        <v>82.981168465530658</v>
      </c>
      <c r="Q53" s="13">
        <f t="shared" si="14"/>
        <v>98.278829325192845</v>
      </c>
      <c r="R53" s="13">
        <f t="shared" si="14"/>
        <v>97.478888490396258</v>
      </c>
    </row>
    <row r="54" spans="1:18" x14ac:dyDescent="0.25">
      <c r="C54" s="7"/>
      <c r="D54" s="7"/>
      <c r="E54" s="7"/>
      <c r="F54" s="7"/>
      <c r="G54" s="7"/>
      <c r="H54" s="7"/>
      <c r="I54" s="7"/>
      <c r="J54" s="7"/>
      <c r="K54" s="7"/>
      <c r="L54" s="7"/>
      <c r="M54" s="7"/>
      <c r="N54" s="7"/>
      <c r="O54" s="8"/>
      <c r="P54" s="8"/>
      <c r="Q54" s="8"/>
      <c r="R54" s="8"/>
    </row>
    <row r="55" spans="1:18" x14ac:dyDescent="0.25">
      <c r="C55" s="7"/>
      <c r="D55" s="7"/>
      <c r="E55" s="7"/>
      <c r="F55" s="7"/>
      <c r="G55" s="7"/>
      <c r="H55" s="7"/>
      <c r="I55" s="7"/>
      <c r="J55" s="7"/>
      <c r="K55" s="7"/>
      <c r="L55" s="7"/>
      <c r="M55" s="7"/>
      <c r="N55" s="7"/>
      <c r="O55" s="8"/>
      <c r="P55" s="8"/>
      <c r="Q55" s="8"/>
      <c r="R55" s="8"/>
    </row>
    <row r="56" spans="1:18" x14ac:dyDescent="0.25">
      <c r="A56" s="18"/>
      <c r="B56" s="18"/>
      <c r="C56" s="19"/>
      <c r="D56" s="19"/>
      <c r="E56" s="19"/>
      <c r="F56" s="19"/>
      <c r="G56" s="19"/>
      <c r="H56" s="19"/>
      <c r="I56" s="19"/>
      <c r="J56" s="19"/>
      <c r="K56" s="19"/>
      <c r="L56" s="19"/>
      <c r="M56" s="19"/>
      <c r="N56" s="19"/>
      <c r="O56" s="20"/>
      <c r="P56" s="20"/>
      <c r="Q56" s="20"/>
      <c r="R56" s="20"/>
    </row>
    <row r="57" spans="1:18" x14ac:dyDescent="0.25">
      <c r="A57" s="21"/>
      <c r="B57" s="21"/>
      <c r="C57" s="22"/>
      <c r="D57" s="22"/>
      <c r="E57" s="22"/>
      <c r="F57" s="22"/>
      <c r="G57" s="22"/>
      <c r="H57" s="22"/>
      <c r="I57" s="22"/>
      <c r="J57" s="22"/>
      <c r="K57" s="22"/>
      <c r="L57" s="22"/>
      <c r="M57" s="22"/>
      <c r="N57" s="22"/>
      <c r="O57" s="23"/>
      <c r="P57" s="23"/>
      <c r="Q57" s="23"/>
      <c r="R57" s="23"/>
    </row>
    <row r="58" spans="1:18" ht="12.75" customHeight="1" x14ac:dyDescent="0.25">
      <c r="A58" s="24" t="s">
        <v>54</v>
      </c>
      <c r="B58" s="25" t="s">
        <v>55</v>
      </c>
      <c r="C58" s="26"/>
      <c r="D58" s="26"/>
      <c r="E58" s="26"/>
      <c r="F58" s="26"/>
      <c r="G58" s="22"/>
      <c r="H58" s="22"/>
      <c r="I58" s="22"/>
      <c r="J58" s="22"/>
      <c r="K58" s="22"/>
      <c r="L58" s="27"/>
      <c r="M58" s="27"/>
      <c r="N58" s="27"/>
    </row>
    <row r="59" spans="1:18" ht="12.75" customHeight="1" x14ac:dyDescent="0.25">
      <c r="A59" s="24" t="s">
        <v>56</v>
      </c>
      <c r="B59" s="25" t="s">
        <v>57</v>
      </c>
      <c r="C59" s="25"/>
      <c r="D59" s="25"/>
      <c r="E59" s="25"/>
      <c r="F59" s="25"/>
      <c r="G59" s="22"/>
      <c r="H59" s="22"/>
      <c r="I59" s="22"/>
      <c r="J59" s="22"/>
      <c r="K59" s="22"/>
      <c r="L59" s="27"/>
      <c r="M59" s="27"/>
      <c r="N59" s="27"/>
    </row>
    <row r="60" spans="1:18" ht="15.6" x14ac:dyDescent="0.25">
      <c r="A60" s="28" t="s">
        <v>58</v>
      </c>
      <c r="B60" s="21" t="s">
        <v>59</v>
      </c>
      <c r="C60" s="22"/>
      <c r="D60" s="22"/>
      <c r="E60" s="22"/>
      <c r="F60" s="22"/>
      <c r="G60" s="22"/>
      <c r="H60" s="22"/>
      <c r="I60" s="22"/>
      <c r="J60" s="22"/>
      <c r="K60" s="22"/>
      <c r="L60" s="27"/>
      <c r="M60" s="27"/>
      <c r="N60" s="27"/>
    </row>
    <row r="61" spans="1:18" ht="15.6" x14ac:dyDescent="0.25">
      <c r="A61" s="28" t="s">
        <v>60</v>
      </c>
      <c r="B61" s="21" t="s">
        <v>61</v>
      </c>
      <c r="C61" s="22"/>
      <c r="D61" s="22"/>
      <c r="E61" s="22"/>
      <c r="F61" s="22"/>
      <c r="G61" s="22"/>
      <c r="H61" s="22"/>
      <c r="I61" s="22"/>
      <c r="J61" s="22"/>
      <c r="K61" s="22"/>
      <c r="L61" s="27"/>
      <c r="M61" s="27"/>
      <c r="N61" s="27"/>
    </row>
    <row r="62" spans="1:18" ht="15.6" x14ac:dyDescent="0.25">
      <c r="A62" s="28" t="s">
        <v>62</v>
      </c>
      <c r="B62" s="21" t="s">
        <v>63</v>
      </c>
      <c r="C62" s="22"/>
      <c r="D62" s="22"/>
      <c r="E62" s="22"/>
      <c r="F62" s="22"/>
      <c r="G62" s="22"/>
      <c r="H62" s="22"/>
      <c r="I62" s="22"/>
      <c r="J62" s="22"/>
      <c r="K62" s="22"/>
      <c r="L62" s="27"/>
      <c r="M62" s="27"/>
      <c r="N62" s="27"/>
    </row>
    <row r="63" spans="1:18" ht="15.6" x14ac:dyDescent="0.25">
      <c r="A63" s="28" t="s">
        <v>64</v>
      </c>
      <c r="B63" s="21" t="s">
        <v>65</v>
      </c>
      <c r="C63" s="22"/>
      <c r="D63" s="22"/>
      <c r="E63" s="22"/>
      <c r="F63" s="22"/>
      <c r="G63" s="22"/>
      <c r="H63" s="22"/>
      <c r="I63" s="22"/>
      <c r="J63" s="22"/>
      <c r="K63" s="22"/>
      <c r="L63" s="27"/>
      <c r="M63" s="27"/>
      <c r="N63" s="27"/>
    </row>
    <row r="64" spans="1:18" ht="15.6" x14ac:dyDescent="0.25">
      <c r="A64" s="28" t="s">
        <v>66</v>
      </c>
      <c r="B64" s="21" t="s">
        <v>67</v>
      </c>
      <c r="C64" s="22"/>
      <c r="D64" s="22"/>
      <c r="E64" s="22"/>
      <c r="F64" s="22"/>
      <c r="G64" s="22"/>
      <c r="H64" s="22"/>
      <c r="I64" s="22"/>
      <c r="J64" s="22"/>
      <c r="K64" s="22"/>
      <c r="L64" s="27"/>
      <c r="M64" s="27"/>
      <c r="N64" s="27"/>
    </row>
    <row r="65" spans="3:14" x14ac:dyDescent="0.25">
      <c r="C65" s="7"/>
      <c r="D65" s="7"/>
      <c r="E65" s="7"/>
      <c r="F65" s="7"/>
      <c r="G65" s="7"/>
      <c r="H65" s="7"/>
      <c r="I65" s="7"/>
      <c r="J65" s="7"/>
      <c r="K65" s="7"/>
      <c r="L65" s="7"/>
      <c r="M65" s="7"/>
      <c r="N65" s="7"/>
    </row>
    <row r="66" spans="3:14" x14ac:dyDescent="0.25">
      <c r="C66" s="7"/>
      <c r="D66" s="7"/>
      <c r="E66" s="7"/>
      <c r="F66" s="7"/>
      <c r="G66" s="7"/>
      <c r="H66" s="7"/>
      <c r="I66" s="7"/>
      <c r="J66" s="7"/>
      <c r="K66" s="7"/>
      <c r="L66" s="7"/>
      <c r="M66" s="7"/>
      <c r="N66" s="7"/>
    </row>
    <row r="67" spans="3:14" x14ac:dyDescent="0.25">
      <c r="C67" s="7"/>
      <c r="D67" s="7"/>
      <c r="E67" s="7"/>
      <c r="F67" s="7"/>
      <c r="G67" s="7"/>
      <c r="H67" s="7"/>
      <c r="I67" s="7"/>
      <c r="J67" s="7"/>
      <c r="K67" s="7"/>
      <c r="L67" s="7"/>
      <c r="M67" s="7"/>
      <c r="N67" s="7"/>
    </row>
    <row r="68" spans="3:14" x14ac:dyDescent="0.25">
      <c r="C68" s="7"/>
      <c r="D68" s="7"/>
      <c r="E68" s="7"/>
      <c r="F68" s="7"/>
      <c r="G68" s="7"/>
      <c r="H68" s="7"/>
      <c r="I68" s="7"/>
      <c r="J68" s="7"/>
      <c r="K68" s="7"/>
      <c r="L68" s="7"/>
      <c r="M68" s="7"/>
      <c r="N68" s="7"/>
    </row>
    <row r="69" spans="3:14" x14ac:dyDescent="0.25">
      <c r="C69" s="7"/>
      <c r="D69" s="7"/>
      <c r="E69" s="7"/>
      <c r="F69" s="7"/>
      <c r="G69" s="7"/>
      <c r="H69" s="7"/>
      <c r="I69" s="7"/>
      <c r="J69" s="7"/>
      <c r="K69" s="7"/>
      <c r="L69" s="7"/>
      <c r="M69" s="7"/>
      <c r="N69" s="7"/>
    </row>
    <row r="70" spans="3:14" x14ac:dyDescent="0.25">
      <c r="C70" s="7"/>
      <c r="D70" s="7"/>
      <c r="E70" s="7"/>
      <c r="F70" s="7"/>
      <c r="G70" s="7"/>
      <c r="H70" s="7"/>
      <c r="I70" s="7"/>
      <c r="J70" s="7"/>
      <c r="K70" s="7"/>
      <c r="L70" s="7"/>
      <c r="M70" s="7"/>
      <c r="N70" s="7"/>
    </row>
    <row r="71" spans="3:14" x14ac:dyDescent="0.25">
      <c r="C71" s="7"/>
      <c r="D71" s="7"/>
      <c r="E71" s="7"/>
      <c r="F71" s="7"/>
      <c r="G71" s="7"/>
      <c r="H71" s="7"/>
      <c r="I71" s="7"/>
      <c r="J71" s="7"/>
      <c r="K71" s="7"/>
      <c r="L71" s="7"/>
      <c r="M71" s="7"/>
      <c r="N71" s="7"/>
    </row>
    <row r="72" spans="3:14" x14ac:dyDescent="0.25">
      <c r="C72" s="7"/>
      <c r="D72" s="7"/>
      <c r="E72" s="7"/>
      <c r="F72" s="7"/>
      <c r="G72" s="7"/>
      <c r="H72" s="7"/>
      <c r="I72" s="7"/>
      <c r="J72" s="7"/>
      <c r="K72" s="7"/>
      <c r="L72" s="7"/>
      <c r="M72" s="7"/>
      <c r="N72" s="7"/>
    </row>
    <row r="73" spans="3:14" x14ac:dyDescent="0.25">
      <c r="C73" s="7"/>
      <c r="D73" s="7"/>
      <c r="E73" s="7"/>
      <c r="F73" s="7"/>
      <c r="G73" s="7"/>
      <c r="H73" s="7"/>
      <c r="I73" s="7"/>
      <c r="J73" s="7"/>
      <c r="K73" s="7"/>
      <c r="L73" s="7"/>
      <c r="M73" s="7"/>
      <c r="N73" s="7"/>
    </row>
    <row r="74" spans="3:14" x14ac:dyDescent="0.25">
      <c r="C74" s="7"/>
      <c r="D74" s="7"/>
      <c r="E74" s="7"/>
      <c r="F74" s="7"/>
      <c r="G74" s="7"/>
      <c r="H74" s="7"/>
      <c r="I74" s="7"/>
      <c r="J74" s="7"/>
      <c r="K74" s="7"/>
      <c r="L74" s="7"/>
      <c r="M74" s="7"/>
      <c r="N74" s="7"/>
    </row>
  </sheetData>
  <mergeCells count="5">
    <mergeCell ref="A5:B6"/>
    <mergeCell ref="C5:F5"/>
    <mergeCell ref="G5:J5"/>
    <mergeCell ref="K5:N5"/>
    <mergeCell ref="O5:R5"/>
  </mergeCells>
  <pageMargins left="0.39370078740157483" right="0.19685039370078741" top="0.39370078740157483" bottom="0.47244094488188981" header="0.31496062992125984" footer="0.15748031496062992"/>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30"/>
  <sheetViews>
    <sheetView tabSelected="1" view="pageBreakPreview" topLeftCell="A282" zoomScaleNormal="100" zoomScaleSheetLayoutView="100" workbookViewId="0">
      <selection activeCell="C63" sqref="C63"/>
    </sheetView>
  </sheetViews>
  <sheetFormatPr defaultColWidth="9.109375" defaultRowHeight="10.199999999999999" x14ac:dyDescent="0.2"/>
  <cols>
    <col min="1" max="1" width="25" style="45" customWidth="1"/>
    <col min="2" max="3" width="13.6640625" style="45" customWidth="1"/>
    <col min="4" max="4" width="12.44140625" style="45" customWidth="1"/>
    <col min="5" max="5" width="13.88671875" style="95" customWidth="1"/>
    <col min="6" max="6" width="12" style="96" bestFit="1" customWidth="1"/>
    <col min="7" max="7" width="12" style="97" bestFit="1" customWidth="1"/>
    <col min="8" max="8" width="8.33203125" style="96" customWidth="1"/>
    <col min="9" max="16384" width="9.109375" style="96"/>
  </cols>
  <sheetData>
    <row r="1" spans="1:22" s="30" customFormat="1" ht="9" customHeight="1" x14ac:dyDescent="0.25">
      <c r="A1" s="29"/>
      <c r="F1" s="31"/>
      <c r="G1" s="31"/>
    </row>
    <row r="2" spans="1:22" s="34" customFormat="1" ht="15" x14ac:dyDescent="0.4">
      <c r="A2" s="32" t="s">
        <v>68</v>
      </c>
      <c r="B2" s="33"/>
      <c r="C2" s="33"/>
      <c r="D2" s="33"/>
      <c r="E2" s="33"/>
      <c r="F2" s="33"/>
      <c r="G2" s="33"/>
    </row>
    <row r="3" spans="1:22" s="34" customFormat="1" x14ac:dyDescent="0.2">
      <c r="A3" s="35" t="s">
        <v>69</v>
      </c>
      <c r="B3" s="33"/>
      <c r="C3" s="33"/>
      <c r="D3" s="33"/>
      <c r="E3" s="33"/>
      <c r="F3" s="36"/>
      <c r="G3" s="36"/>
    </row>
    <row r="4" spans="1:22" s="34" customFormat="1" x14ac:dyDescent="0.2">
      <c r="A4" s="37" t="s">
        <v>70</v>
      </c>
      <c r="B4" s="38"/>
      <c r="C4" s="38"/>
      <c r="D4" s="38"/>
      <c r="E4" s="38"/>
      <c r="F4" s="38"/>
      <c r="G4" s="38"/>
    </row>
    <row r="5" spans="1:22" s="41" customFormat="1" ht="6" customHeight="1" x14ac:dyDescent="0.25">
      <c r="A5" s="108" t="s">
        <v>71</v>
      </c>
      <c r="B5" s="39"/>
      <c r="C5" s="117" t="s">
        <v>72</v>
      </c>
      <c r="D5" s="118"/>
      <c r="E5" s="119"/>
      <c r="F5" s="39"/>
      <c r="G5" s="40"/>
      <c r="H5" s="40"/>
    </row>
    <row r="6" spans="1:22" s="41" customFormat="1" ht="12" customHeight="1" x14ac:dyDescent="0.25">
      <c r="A6" s="109"/>
      <c r="B6" s="111" t="s">
        <v>73</v>
      </c>
      <c r="C6" s="120"/>
      <c r="D6" s="121"/>
      <c r="E6" s="122"/>
      <c r="F6" s="113" t="s">
        <v>74</v>
      </c>
      <c r="G6" s="115" t="s">
        <v>75</v>
      </c>
      <c r="H6" s="106" t="s">
        <v>76</v>
      </c>
    </row>
    <row r="7" spans="1:22" s="41" customFormat="1" ht="42.75" customHeight="1" x14ac:dyDescent="0.25">
      <c r="A7" s="110"/>
      <c r="B7" s="112"/>
      <c r="C7" s="42" t="s">
        <v>77</v>
      </c>
      <c r="D7" s="42" t="s">
        <v>78</v>
      </c>
      <c r="E7" s="42" t="s">
        <v>12</v>
      </c>
      <c r="F7" s="114"/>
      <c r="G7" s="116"/>
      <c r="H7" s="107"/>
    </row>
    <row r="8" spans="1:22" s="45" customFormat="1" x14ac:dyDescent="0.2">
      <c r="A8" s="43"/>
      <c r="B8" s="44"/>
      <c r="C8" s="44"/>
      <c r="D8" s="44"/>
      <c r="E8" s="44"/>
      <c r="F8" s="44"/>
      <c r="G8" s="44"/>
      <c r="H8" s="44"/>
    </row>
    <row r="9" spans="1:22" s="45" customFormat="1" ht="13.8" x14ac:dyDescent="0.25">
      <c r="A9" s="46" t="s">
        <v>79</v>
      </c>
      <c r="B9" s="44"/>
      <c r="C9" s="44"/>
      <c r="D9" s="44"/>
      <c r="E9" s="44"/>
      <c r="F9" s="44"/>
      <c r="G9" s="44"/>
      <c r="H9" s="44"/>
    </row>
    <row r="10" spans="1:22" s="45" customFormat="1" ht="11.25" customHeight="1" x14ac:dyDescent="0.2">
      <c r="A10" s="47" t="s">
        <v>80</v>
      </c>
      <c r="B10" s="48">
        <f t="shared" ref="B10:G10" si="0">SUM(B11:B15)</f>
        <v>10822723</v>
      </c>
      <c r="C10" s="48">
        <f t="shared" si="0"/>
        <v>8614518.1086299978</v>
      </c>
      <c r="D10" s="48">
        <f t="shared" si="0"/>
        <v>128524.17791</v>
      </c>
      <c r="E10" s="48">
        <f t="shared" si="0"/>
        <v>8743042.2865399979</v>
      </c>
      <c r="F10" s="48">
        <f t="shared" si="0"/>
        <v>2079680.7134600016</v>
      </c>
      <c r="G10" s="48">
        <f t="shared" si="0"/>
        <v>2208204.8913700017</v>
      </c>
      <c r="H10" s="49">
        <f t="shared" ref="H10:H15" si="1">E10/B10*100</f>
        <v>80.78412693866413</v>
      </c>
      <c r="I10" s="50"/>
      <c r="J10" s="50"/>
      <c r="K10" s="50"/>
      <c r="L10" s="50"/>
      <c r="M10" s="50"/>
      <c r="N10" s="50"/>
      <c r="O10" s="50"/>
      <c r="P10" s="50"/>
      <c r="Q10" s="50"/>
      <c r="R10" s="50"/>
      <c r="S10" s="50"/>
      <c r="T10" s="50"/>
      <c r="U10" s="50"/>
      <c r="V10" s="50"/>
    </row>
    <row r="11" spans="1:22" s="45" customFormat="1" ht="11.25" customHeight="1" x14ac:dyDescent="0.2">
      <c r="A11" s="51" t="s">
        <v>81</v>
      </c>
      <c r="B11" s="52">
        <v>2359720.0000000009</v>
      </c>
      <c r="C11" s="52">
        <v>2046063.6101099988</v>
      </c>
      <c r="D11" s="52">
        <v>67128.803929999995</v>
      </c>
      <c r="E11" s="52">
        <v>2113192.4140399988</v>
      </c>
      <c r="F11" s="52">
        <v>246527.58596000215</v>
      </c>
      <c r="G11" s="52">
        <v>313656.38989000209</v>
      </c>
      <c r="H11" s="53">
        <f t="shared" si="1"/>
        <v>89.552676336175395</v>
      </c>
    </row>
    <row r="12" spans="1:22" s="45" customFormat="1" ht="11.25" customHeight="1" x14ac:dyDescent="0.2">
      <c r="A12" s="54" t="s">
        <v>82</v>
      </c>
      <c r="B12" s="52">
        <v>129596</v>
      </c>
      <c r="C12" s="52">
        <v>73283.866389999996</v>
      </c>
      <c r="D12" s="52">
        <v>2312.22408</v>
      </c>
      <c r="E12" s="52">
        <v>75596.090469999996</v>
      </c>
      <c r="F12" s="52">
        <v>53999.909530000004</v>
      </c>
      <c r="G12" s="52">
        <v>56312.133610000004</v>
      </c>
      <c r="H12" s="53">
        <f t="shared" si="1"/>
        <v>58.332117094663417</v>
      </c>
    </row>
    <row r="13" spans="1:22" s="45" customFormat="1" ht="11.25" customHeight="1" x14ac:dyDescent="0.2">
      <c r="A13" s="51" t="s">
        <v>83</v>
      </c>
      <c r="B13" s="52">
        <v>382969</v>
      </c>
      <c r="C13" s="52">
        <v>281147.26500999997</v>
      </c>
      <c r="D13" s="52">
        <v>31365.577530000002</v>
      </c>
      <c r="E13" s="52">
        <v>312512.84253999998</v>
      </c>
      <c r="F13" s="52">
        <v>70456.157460000017</v>
      </c>
      <c r="G13" s="52">
        <v>101821.73499000003</v>
      </c>
      <c r="H13" s="53">
        <f t="shared" si="1"/>
        <v>81.602647352657783</v>
      </c>
    </row>
    <row r="14" spans="1:22" s="45" customFormat="1" ht="11.25" customHeight="1" x14ac:dyDescent="0.2">
      <c r="A14" s="51" t="s">
        <v>84</v>
      </c>
      <c r="B14" s="52">
        <v>7863783.9999999991</v>
      </c>
      <c r="C14" s="52">
        <v>6132610.7094399994</v>
      </c>
      <c r="D14" s="52">
        <v>26884.367539999999</v>
      </c>
      <c r="E14" s="52">
        <v>6159495.0769799994</v>
      </c>
      <c r="F14" s="52">
        <v>1704288.9230199996</v>
      </c>
      <c r="G14" s="52">
        <v>1731173.2905599996</v>
      </c>
      <c r="H14" s="53">
        <f t="shared" si="1"/>
        <v>78.327368566837535</v>
      </c>
    </row>
    <row r="15" spans="1:22" s="45" customFormat="1" ht="11.25" customHeight="1" x14ac:dyDescent="0.2">
      <c r="A15" s="51" t="s">
        <v>85</v>
      </c>
      <c r="B15" s="52">
        <v>86654</v>
      </c>
      <c r="C15" s="52">
        <v>81412.657680000004</v>
      </c>
      <c r="D15" s="52">
        <v>833.2048299999999</v>
      </c>
      <c r="E15" s="52">
        <v>82245.862510000006</v>
      </c>
      <c r="F15" s="52">
        <v>4408.1374899999937</v>
      </c>
      <c r="G15" s="52">
        <v>5241.3423199999961</v>
      </c>
      <c r="H15" s="53">
        <f t="shared" si="1"/>
        <v>94.912944018741214</v>
      </c>
    </row>
    <row r="16" spans="1:22" s="45" customFormat="1" ht="11.25" customHeight="1" x14ac:dyDescent="0.2">
      <c r="B16" s="55"/>
      <c r="C16" s="55"/>
      <c r="D16" s="55"/>
      <c r="E16" s="55"/>
      <c r="F16" s="55"/>
      <c r="G16" s="55"/>
      <c r="H16" s="49"/>
    </row>
    <row r="17" spans="1:8" s="45" customFormat="1" ht="11.25" customHeight="1" x14ac:dyDescent="0.2">
      <c r="A17" s="47" t="s">
        <v>86</v>
      </c>
      <c r="B17" s="52">
        <v>3178850.5199999996</v>
      </c>
      <c r="C17" s="52">
        <v>3124806.7688500001</v>
      </c>
      <c r="D17" s="52">
        <v>53805.050020000002</v>
      </c>
      <c r="E17" s="52">
        <v>3178611.8188700001</v>
      </c>
      <c r="F17" s="52">
        <v>238.70112999947742</v>
      </c>
      <c r="G17" s="52">
        <v>54043.751149999443</v>
      </c>
      <c r="H17" s="53">
        <f>E17/B17*100</f>
        <v>99.992490960852123</v>
      </c>
    </row>
    <row r="18" spans="1:8" s="45" customFormat="1" ht="11.25" customHeight="1" x14ac:dyDescent="0.2">
      <c r="A18" s="51"/>
      <c r="B18" s="56"/>
      <c r="C18" s="55"/>
      <c r="D18" s="56"/>
      <c r="E18" s="55"/>
      <c r="F18" s="55"/>
      <c r="G18" s="55"/>
      <c r="H18" s="49"/>
    </row>
    <row r="19" spans="1:8" s="45" customFormat="1" ht="11.25" customHeight="1" x14ac:dyDescent="0.2">
      <c r="A19" s="47" t="s">
        <v>87</v>
      </c>
      <c r="B19" s="52">
        <v>306644.03899999999</v>
      </c>
      <c r="C19" s="52">
        <v>294652.02948999999</v>
      </c>
      <c r="D19" s="52">
        <v>2031.7801200000001</v>
      </c>
      <c r="E19" s="52">
        <v>296683.80961</v>
      </c>
      <c r="F19" s="52">
        <v>9960.2293899999931</v>
      </c>
      <c r="G19" s="52">
        <v>11992.009510000004</v>
      </c>
      <c r="H19" s="53">
        <f>E19/B19*100</f>
        <v>96.751859445081209</v>
      </c>
    </row>
    <row r="20" spans="1:8" s="45" customFormat="1" ht="11.25" customHeight="1" x14ac:dyDescent="0.2">
      <c r="A20" s="51"/>
      <c r="B20" s="56"/>
      <c r="C20" s="55"/>
      <c r="D20" s="56"/>
      <c r="E20" s="55"/>
      <c r="F20" s="55"/>
      <c r="G20" s="55"/>
      <c r="H20" s="49"/>
    </row>
    <row r="21" spans="1:8" s="45" customFormat="1" ht="11.25" customHeight="1" x14ac:dyDescent="0.2">
      <c r="A21" s="47" t="s">
        <v>88</v>
      </c>
      <c r="B21" s="52">
        <v>3256336.091</v>
      </c>
      <c r="C21" s="52">
        <v>3025720.5284699998</v>
      </c>
      <c r="D21" s="52">
        <v>62685.041539999998</v>
      </c>
      <c r="E21" s="52">
        <v>3088405.5700099999</v>
      </c>
      <c r="F21" s="52">
        <v>167930.52099000011</v>
      </c>
      <c r="G21" s="52">
        <v>230615.56253000023</v>
      </c>
      <c r="H21" s="53">
        <f>E21/B21*100</f>
        <v>94.842961036665301</v>
      </c>
    </row>
    <row r="22" spans="1:8" s="45" customFormat="1" ht="11.25" customHeight="1" x14ac:dyDescent="0.2">
      <c r="A22" s="51"/>
      <c r="B22" s="55"/>
      <c r="C22" s="55"/>
      <c r="D22" s="55"/>
      <c r="E22" s="55"/>
      <c r="F22" s="55"/>
      <c r="G22" s="55"/>
      <c r="H22" s="49"/>
    </row>
    <row r="23" spans="1:8" s="45" customFormat="1" ht="11.25" customHeight="1" x14ac:dyDescent="0.2">
      <c r="A23" s="47" t="s">
        <v>89</v>
      </c>
      <c r="B23" s="48">
        <f>SUM(B24:B33)</f>
        <v>18075186.308699995</v>
      </c>
      <c r="C23" s="48">
        <f>SUM(C24:C33)</f>
        <v>14979631.722940002</v>
      </c>
      <c r="D23" s="48">
        <f t="shared" ref="D23:G23" si="2">SUM(D24:D33)</f>
        <v>497606.30868000002</v>
      </c>
      <c r="E23" s="48">
        <f t="shared" si="2"/>
        <v>15477238.03162</v>
      </c>
      <c r="F23" s="48">
        <f t="shared" si="2"/>
        <v>2597948.2770799962</v>
      </c>
      <c r="G23" s="48">
        <f t="shared" si="2"/>
        <v>3095554.5857599964</v>
      </c>
      <c r="H23" s="49">
        <f t="shared" ref="H23:H33" si="3">E23/B23*100</f>
        <v>85.626990324135448</v>
      </c>
    </row>
    <row r="24" spans="1:8" s="45" customFormat="1" ht="11.25" customHeight="1" x14ac:dyDescent="0.2">
      <c r="A24" s="51" t="s">
        <v>90</v>
      </c>
      <c r="B24" s="52">
        <v>13371075.930219997</v>
      </c>
      <c r="C24" s="52">
        <v>10745175.22012</v>
      </c>
      <c r="D24" s="52">
        <v>447486.75148000004</v>
      </c>
      <c r="E24" s="52">
        <v>11192661.9716</v>
      </c>
      <c r="F24" s="52">
        <v>2178413.9586199969</v>
      </c>
      <c r="G24" s="52">
        <v>2625900.710099997</v>
      </c>
      <c r="H24" s="53">
        <f t="shared" si="3"/>
        <v>83.708012952820354</v>
      </c>
    </row>
    <row r="25" spans="1:8" s="45" customFormat="1" ht="11.25" customHeight="1" x14ac:dyDescent="0.2">
      <c r="A25" s="51" t="s">
        <v>91</v>
      </c>
      <c r="B25" s="52">
        <v>1037588</v>
      </c>
      <c r="C25" s="52">
        <v>730310.02572000003</v>
      </c>
      <c r="D25" s="52">
        <v>336.57017999999999</v>
      </c>
      <c r="E25" s="52">
        <v>730646.59590000007</v>
      </c>
      <c r="F25" s="52">
        <v>306941.40409999993</v>
      </c>
      <c r="G25" s="52">
        <v>307277.97427999997</v>
      </c>
      <c r="H25" s="53">
        <f t="shared" si="3"/>
        <v>70.417795493008796</v>
      </c>
    </row>
    <row r="26" spans="1:8" s="45" customFormat="1" ht="11.25" customHeight="1" x14ac:dyDescent="0.2">
      <c r="A26" s="51" t="s">
        <v>92</v>
      </c>
      <c r="B26" s="52">
        <v>2145569.6524799997</v>
      </c>
      <c r="C26" s="52">
        <v>2028691.3427800001</v>
      </c>
      <c r="D26" s="52">
        <v>40830.623470000006</v>
      </c>
      <c r="E26" s="52">
        <v>2069521.9662500001</v>
      </c>
      <c r="F26" s="52">
        <v>76047.686229999643</v>
      </c>
      <c r="G26" s="52">
        <v>116878.30969999963</v>
      </c>
      <c r="H26" s="53">
        <f t="shared" si="3"/>
        <v>96.455594618329059</v>
      </c>
    </row>
    <row r="27" spans="1:8" s="45" customFormat="1" ht="11.25" customHeight="1" x14ac:dyDescent="0.2">
      <c r="A27" s="51" t="s">
        <v>93</v>
      </c>
      <c r="B27" s="52">
        <v>81553.792000000001</v>
      </c>
      <c r="C27" s="52">
        <v>78685.805739999996</v>
      </c>
      <c r="D27" s="52">
        <v>348.53161</v>
      </c>
      <c r="E27" s="52">
        <v>79034.337350000002</v>
      </c>
      <c r="F27" s="52">
        <v>2519.4546499999997</v>
      </c>
      <c r="G27" s="52">
        <v>2867.9862600000051</v>
      </c>
      <c r="H27" s="53">
        <f t="shared" si="3"/>
        <v>96.91068362584538</v>
      </c>
    </row>
    <row r="28" spans="1:8" s="45" customFormat="1" ht="11.25" customHeight="1" x14ac:dyDescent="0.2">
      <c r="A28" s="51" t="s">
        <v>94</v>
      </c>
      <c r="B28" s="52">
        <v>158397.98699999996</v>
      </c>
      <c r="C28" s="52">
        <v>158387.57670999999</v>
      </c>
      <c r="D28" s="52">
        <v>6.4119599999999997</v>
      </c>
      <c r="E28" s="52">
        <v>158393.98866999999</v>
      </c>
      <c r="F28" s="52">
        <v>3.9983299999730662</v>
      </c>
      <c r="G28" s="52">
        <v>10.410289999970701</v>
      </c>
      <c r="H28" s="53">
        <f t="shared" si="3"/>
        <v>99.997475769688933</v>
      </c>
    </row>
    <row r="29" spans="1:8" s="45" customFormat="1" ht="11.25" customHeight="1" x14ac:dyDescent="0.2">
      <c r="A29" s="51" t="s">
        <v>95</v>
      </c>
      <c r="B29" s="52">
        <v>615558.30299999996</v>
      </c>
      <c r="C29" s="52">
        <v>612562.29160999996</v>
      </c>
      <c r="D29" s="52">
        <v>2996.0113900000001</v>
      </c>
      <c r="E29" s="52">
        <v>615558.30299999996</v>
      </c>
      <c r="F29" s="52">
        <v>0</v>
      </c>
      <c r="G29" s="52">
        <v>2996.0113899999997</v>
      </c>
      <c r="H29" s="53">
        <f t="shared" si="3"/>
        <v>100</v>
      </c>
    </row>
    <row r="30" spans="1:8" s="45" customFormat="1" ht="11.25" customHeight="1" x14ac:dyDescent="0.2">
      <c r="A30" s="51" t="s">
        <v>96</v>
      </c>
      <c r="B30" s="52">
        <v>137631</v>
      </c>
      <c r="C30" s="52">
        <v>134046.80731999999</v>
      </c>
      <c r="D30" s="52">
        <v>-69.253619999999998</v>
      </c>
      <c r="E30" s="52">
        <v>133977.55369999999</v>
      </c>
      <c r="F30" s="52">
        <v>3653.4463000000105</v>
      </c>
      <c r="G30" s="52">
        <v>3584.1926800000074</v>
      </c>
      <c r="H30" s="53">
        <f t="shared" si="3"/>
        <v>97.345477181739568</v>
      </c>
    </row>
    <row r="31" spans="1:8" s="45" customFormat="1" ht="11.25" customHeight="1" x14ac:dyDescent="0.2">
      <c r="A31" s="51" t="s">
        <v>97</v>
      </c>
      <c r="B31" s="52">
        <v>222966.07399999999</v>
      </c>
      <c r="C31" s="52">
        <v>210657.41953000001</v>
      </c>
      <c r="D31" s="52">
        <v>1122.5376699999999</v>
      </c>
      <c r="E31" s="52">
        <v>211779.9572</v>
      </c>
      <c r="F31" s="52">
        <v>11186.116799999989</v>
      </c>
      <c r="G31" s="52">
        <v>12308.654469999979</v>
      </c>
      <c r="H31" s="53">
        <f t="shared" si="3"/>
        <v>94.983040872845976</v>
      </c>
    </row>
    <row r="32" spans="1:8" s="45" customFormat="1" ht="11.25" customHeight="1" x14ac:dyDescent="0.2">
      <c r="A32" s="51" t="s">
        <v>98</v>
      </c>
      <c r="B32" s="52">
        <v>102397.219</v>
      </c>
      <c r="C32" s="52">
        <v>82231.73487</v>
      </c>
      <c r="D32" s="52">
        <v>2163.6379500000003</v>
      </c>
      <c r="E32" s="52">
        <v>84395.372820000004</v>
      </c>
      <c r="F32" s="52">
        <v>18001.846179999993</v>
      </c>
      <c r="G32" s="52">
        <v>20165.484129999997</v>
      </c>
      <c r="H32" s="53">
        <f t="shared" si="3"/>
        <v>82.419594637623902</v>
      </c>
    </row>
    <row r="33" spans="1:8" s="45" customFormat="1" ht="11.25" customHeight="1" x14ac:dyDescent="0.2">
      <c r="A33" s="51" t="s">
        <v>99</v>
      </c>
      <c r="B33" s="52">
        <v>202448.35099999997</v>
      </c>
      <c r="C33" s="52">
        <v>198883.49854</v>
      </c>
      <c r="D33" s="52">
        <v>2384.48659</v>
      </c>
      <c r="E33" s="52">
        <v>201267.98512999999</v>
      </c>
      <c r="F33" s="52">
        <v>1180.3658699999796</v>
      </c>
      <c r="G33" s="52">
        <v>3564.8524599999655</v>
      </c>
      <c r="H33" s="53">
        <f t="shared" si="3"/>
        <v>99.41695456437678</v>
      </c>
    </row>
    <row r="34" spans="1:8" s="45" customFormat="1" ht="11.25" customHeight="1" x14ac:dyDescent="0.2">
      <c r="A34" s="51"/>
      <c r="B34" s="55"/>
      <c r="C34" s="55"/>
      <c r="D34" s="55"/>
      <c r="E34" s="55"/>
      <c r="F34" s="55"/>
      <c r="G34" s="55"/>
      <c r="H34" s="49"/>
    </row>
    <row r="35" spans="1:8" s="45" customFormat="1" ht="11.25" customHeight="1" x14ac:dyDescent="0.2">
      <c r="A35" s="47" t="s">
        <v>100</v>
      </c>
      <c r="B35" s="57">
        <f t="shared" ref="B35:G35" si="4">+B36+B37</f>
        <v>749018.73600000003</v>
      </c>
      <c r="C35" s="57">
        <f t="shared" si="4"/>
        <v>587151.42183000001</v>
      </c>
      <c r="D35" s="57">
        <f t="shared" si="4"/>
        <v>6745.7442000000001</v>
      </c>
      <c r="E35" s="57">
        <f t="shared" si="4"/>
        <v>593897.16602999996</v>
      </c>
      <c r="F35" s="57">
        <f t="shared" si="4"/>
        <v>155121.5699700001</v>
      </c>
      <c r="G35" s="57">
        <f t="shared" si="4"/>
        <v>161867.31417000009</v>
      </c>
      <c r="H35" s="49">
        <f>E35/B35*100</f>
        <v>79.290028070806486</v>
      </c>
    </row>
    <row r="36" spans="1:8" s="45" customFormat="1" ht="11.25" customHeight="1" x14ac:dyDescent="0.2">
      <c r="A36" s="51" t="s">
        <v>101</v>
      </c>
      <c r="B36" s="52">
        <v>709700.73600000003</v>
      </c>
      <c r="C36" s="52">
        <v>563227.89616999996</v>
      </c>
      <c r="D36" s="52">
        <v>6640.5651100000005</v>
      </c>
      <c r="E36" s="52">
        <v>569868.46127999993</v>
      </c>
      <c r="F36" s="52">
        <v>139832.2747200001</v>
      </c>
      <c r="G36" s="52">
        <v>146472.83983000007</v>
      </c>
      <c r="H36" s="53">
        <f>E36/B36*100</f>
        <v>80.29700863660932</v>
      </c>
    </row>
    <row r="37" spans="1:8" s="45" customFormat="1" ht="11.25" customHeight="1" x14ac:dyDescent="0.2">
      <c r="A37" s="51" t="s">
        <v>102</v>
      </c>
      <c r="B37" s="52">
        <v>39318</v>
      </c>
      <c r="C37" s="52">
        <v>23923.525659999999</v>
      </c>
      <c r="D37" s="52">
        <v>105.17909</v>
      </c>
      <c r="E37" s="52">
        <v>24028.704750000001</v>
      </c>
      <c r="F37" s="52">
        <v>15289.295249999999</v>
      </c>
      <c r="G37" s="52">
        <v>15394.474340000001</v>
      </c>
      <c r="H37" s="53">
        <f>E37/B37*100</f>
        <v>61.113751335266301</v>
      </c>
    </row>
    <row r="38" spans="1:8" s="45" customFormat="1" ht="11.25" customHeight="1" x14ac:dyDescent="0.2">
      <c r="A38" s="51"/>
      <c r="B38" s="55"/>
      <c r="C38" s="55"/>
      <c r="D38" s="55"/>
      <c r="E38" s="55"/>
      <c r="F38" s="55"/>
      <c r="G38" s="55"/>
      <c r="H38" s="49"/>
    </row>
    <row r="39" spans="1:8" s="45" customFormat="1" ht="11.25" customHeight="1" x14ac:dyDescent="0.2">
      <c r="A39" s="47" t="s">
        <v>103</v>
      </c>
      <c r="B39" s="57">
        <f>SUM(B40:B46)</f>
        <v>266049534.14900002</v>
      </c>
      <c r="C39" s="57">
        <f>SUM(C40:C46)</f>
        <v>253485759.56099001</v>
      </c>
      <c r="D39" s="57">
        <f t="shared" ref="D39:G39" si="5">SUM(D40:D46)</f>
        <v>2385219.7576699997</v>
      </c>
      <c r="E39" s="57">
        <f t="shared" si="5"/>
        <v>255870979.31866002</v>
      </c>
      <c r="F39" s="57">
        <f t="shared" si="5"/>
        <v>10178554.830339959</v>
      </c>
      <c r="G39" s="57">
        <f t="shared" si="5"/>
        <v>12563774.588009967</v>
      </c>
      <c r="H39" s="49">
        <f t="shared" ref="H39:H45" si="6">E39/B39*100</f>
        <v>96.174188065054253</v>
      </c>
    </row>
    <row r="40" spans="1:8" s="45" customFormat="1" ht="11.25" customHeight="1" x14ac:dyDescent="0.2">
      <c r="A40" s="51" t="s">
        <v>104</v>
      </c>
      <c r="B40" s="52">
        <v>265525773.537</v>
      </c>
      <c r="C40" s="52">
        <v>253088716.40048003</v>
      </c>
      <c r="D40" s="52">
        <v>2383454.0520600001</v>
      </c>
      <c r="E40" s="52">
        <v>255472170.45254004</v>
      </c>
      <c r="F40" s="52">
        <v>10053603.08445996</v>
      </c>
      <c r="G40" s="52">
        <v>12437057.136519969</v>
      </c>
      <c r="H40" s="53">
        <f t="shared" si="6"/>
        <v>96.213699728452525</v>
      </c>
    </row>
    <row r="41" spans="1:8" s="45" customFormat="1" ht="11.25" customHeight="1" x14ac:dyDescent="0.2">
      <c r="A41" s="58" t="s">
        <v>105</v>
      </c>
      <c r="B41" s="52">
        <v>43895</v>
      </c>
      <c r="C41" s="52">
        <v>33067.701399999998</v>
      </c>
      <c r="D41" s="52">
        <v>579.54525999999998</v>
      </c>
      <c r="E41" s="52">
        <v>33647.246659999997</v>
      </c>
      <c r="F41" s="52">
        <v>10247.753340000003</v>
      </c>
      <c r="G41" s="52">
        <v>10827.298600000002</v>
      </c>
      <c r="H41" s="53">
        <f t="shared" si="6"/>
        <v>76.65393930971635</v>
      </c>
    </row>
    <row r="42" spans="1:8" s="45" customFormat="1" ht="11.25" customHeight="1" x14ac:dyDescent="0.2">
      <c r="A42" s="58" t="s">
        <v>106</v>
      </c>
      <c r="B42" s="52">
        <v>17791</v>
      </c>
      <c r="C42" s="52">
        <v>10963.56949</v>
      </c>
      <c r="D42" s="52">
        <v>142.73428000000001</v>
      </c>
      <c r="E42" s="52">
        <v>11106.30377</v>
      </c>
      <c r="F42" s="52">
        <v>6684.6962299999996</v>
      </c>
      <c r="G42" s="52">
        <v>6827.4305100000001</v>
      </c>
      <c r="H42" s="53">
        <f t="shared" si="6"/>
        <v>62.426528975324601</v>
      </c>
    </row>
    <row r="43" spans="1:8" s="45" customFormat="1" ht="11.25" customHeight="1" x14ac:dyDescent="0.2">
      <c r="A43" s="51" t="s">
        <v>107</v>
      </c>
      <c r="B43" s="52">
        <v>272175.897</v>
      </c>
      <c r="C43" s="52">
        <v>263743.45718000003</v>
      </c>
      <c r="D43" s="52">
        <v>891.1460699999999</v>
      </c>
      <c r="E43" s="52">
        <v>264634.60325000004</v>
      </c>
      <c r="F43" s="52">
        <v>7541.2937499999534</v>
      </c>
      <c r="G43" s="52">
        <v>8432.4398199999705</v>
      </c>
      <c r="H43" s="53">
        <f t="shared" si="6"/>
        <v>97.229257317373722</v>
      </c>
    </row>
    <row r="44" spans="1:8" s="45" customFormat="1" ht="11.25" customHeight="1" x14ac:dyDescent="0.2">
      <c r="A44" s="51" t="s">
        <v>108</v>
      </c>
      <c r="B44" s="52">
        <v>38871.714999999997</v>
      </c>
      <c r="C44" s="52">
        <v>38742.210359999997</v>
      </c>
      <c r="D44" s="52">
        <v>129.50463999999999</v>
      </c>
      <c r="E44" s="52">
        <v>38871.714999999997</v>
      </c>
      <c r="F44" s="52">
        <v>0</v>
      </c>
      <c r="G44" s="52">
        <v>129.5046399999992</v>
      </c>
      <c r="H44" s="53">
        <f t="shared" si="6"/>
        <v>100</v>
      </c>
    </row>
    <row r="45" spans="1:8" s="45" customFormat="1" ht="11.25" customHeight="1" x14ac:dyDescent="0.2">
      <c r="A45" s="51" t="s">
        <v>109</v>
      </c>
      <c r="B45" s="52">
        <v>37384</v>
      </c>
      <c r="C45" s="52">
        <v>33435.390080000005</v>
      </c>
      <c r="D45" s="52">
        <v>22.775359999999999</v>
      </c>
      <c r="E45" s="52">
        <v>33458.165440000004</v>
      </c>
      <c r="F45" s="52">
        <v>3925.8345599999957</v>
      </c>
      <c r="G45" s="52">
        <v>3948.6099199999953</v>
      </c>
      <c r="H45" s="53">
        <f t="shared" si="6"/>
        <v>89.498623582281198</v>
      </c>
    </row>
    <row r="46" spans="1:8" s="45" customFormat="1" ht="11.25" customHeight="1" x14ac:dyDescent="0.2">
      <c r="A46" s="51" t="s">
        <v>110</v>
      </c>
      <c r="B46" s="52">
        <v>113643</v>
      </c>
      <c r="C46" s="52">
        <v>17090.831999999999</v>
      </c>
      <c r="D46" s="52">
        <v>0</v>
      </c>
      <c r="E46" s="52">
        <v>17090.831999999999</v>
      </c>
      <c r="F46" s="52">
        <v>96552.168000000005</v>
      </c>
      <c r="G46" s="52">
        <v>96552.168000000005</v>
      </c>
      <c r="H46" s="53"/>
    </row>
    <row r="47" spans="1:8" s="45" customFormat="1" ht="11.25" customHeight="1" x14ac:dyDescent="0.2">
      <c r="A47" s="51"/>
      <c r="B47" s="59"/>
      <c r="C47" s="59"/>
      <c r="D47" s="59"/>
      <c r="E47" s="59"/>
      <c r="F47" s="59"/>
      <c r="G47" s="59"/>
      <c r="H47" s="53"/>
    </row>
    <row r="48" spans="1:8" s="45" customFormat="1" ht="11.25" customHeight="1" x14ac:dyDescent="0.2">
      <c r="A48" s="47" t="s">
        <v>111</v>
      </c>
      <c r="B48" s="52">
        <v>31832652.339000002</v>
      </c>
      <c r="C48" s="52">
        <v>29861687.564989999</v>
      </c>
      <c r="D48" s="52">
        <v>439054.52672000002</v>
      </c>
      <c r="E48" s="52">
        <v>30300742.091709998</v>
      </c>
      <c r="F48" s="52">
        <v>1531910.247290004</v>
      </c>
      <c r="G48" s="52">
        <v>1970964.7740100026</v>
      </c>
      <c r="H48" s="53">
        <f>E48/B48*100</f>
        <v>95.187613551720375</v>
      </c>
    </row>
    <row r="49" spans="1:8" s="45" customFormat="1" ht="11.25" customHeight="1" x14ac:dyDescent="0.2">
      <c r="A49" s="60"/>
      <c r="B49" s="55"/>
      <c r="C49" s="55"/>
      <c r="D49" s="55"/>
      <c r="E49" s="55"/>
      <c r="F49" s="55"/>
      <c r="G49" s="55"/>
      <c r="H49" s="49"/>
    </row>
    <row r="50" spans="1:8" s="45" customFormat="1" ht="11.25" customHeight="1" x14ac:dyDescent="0.2">
      <c r="A50" s="47" t="s">
        <v>112</v>
      </c>
      <c r="B50" s="52">
        <v>925627.82299999997</v>
      </c>
      <c r="C50" s="52">
        <v>848390.00766</v>
      </c>
      <c r="D50" s="52">
        <v>17253.341079999998</v>
      </c>
      <c r="E50" s="52">
        <v>865643.34874000004</v>
      </c>
      <c r="F50" s="52">
        <v>59984.47425999993</v>
      </c>
      <c r="G50" s="52">
        <v>77237.815339999972</v>
      </c>
      <c r="H50" s="53">
        <f>E50/B50*100</f>
        <v>93.519590404533474</v>
      </c>
    </row>
    <row r="51" spans="1:8" s="45" customFormat="1" ht="11.25" customHeight="1" x14ac:dyDescent="0.2">
      <c r="A51" s="51"/>
      <c r="B51" s="55"/>
      <c r="C51" s="55"/>
      <c r="D51" s="55"/>
      <c r="E51" s="55"/>
      <c r="F51" s="55"/>
      <c r="G51" s="55"/>
      <c r="H51" s="49"/>
    </row>
    <row r="52" spans="1:8" s="45" customFormat="1" ht="11.25" customHeight="1" x14ac:dyDescent="0.2">
      <c r="A52" s="47" t="s">
        <v>113</v>
      </c>
      <c r="B52" s="57">
        <f t="shared" ref="B52:G52" si="7">SUM(B53:B58)</f>
        <v>9528766.284</v>
      </c>
      <c r="C52" s="57">
        <f t="shared" si="7"/>
        <v>8276051.04342</v>
      </c>
      <c r="D52" s="57">
        <f t="shared" ref="D52" si="8">SUM(D53:D58)</f>
        <v>122724.36166000001</v>
      </c>
      <c r="E52" s="57">
        <f t="shared" si="7"/>
        <v>8398775.4050799999</v>
      </c>
      <c r="F52" s="57">
        <f t="shared" si="7"/>
        <v>1129990.8789199982</v>
      </c>
      <c r="G52" s="57">
        <f t="shared" si="7"/>
        <v>1252715.2405799984</v>
      </c>
      <c r="H52" s="49">
        <f t="shared" ref="H52:H58" si="9">E52/B52*100</f>
        <v>88.141267764984462</v>
      </c>
    </row>
    <row r="53" spans="1:8" s="45" customFormat="1" ht="11.25" customHeight="1" x14ac:dyDescent="0.2">
      <c r="A53" s="51" t="s">
        <v>90</v>
      </c>
      <c r="B53" s="52">
        <v>7147829.4339999985</v>
      </c>
      <c r="C53" s="52">
        <v>6047885.86051</v>
      </c>
      <c r="D53" s="52">
        <v>100675.76458000002</v>
      </c>
      <c r="E53" s="52">
        <v>6148561.6250900002</v>
      </c>
      <c r="F53" s="52">
        <v>999267.80890999828</v>
      </c>
      <c r="G53" s="52">
        <v>1099943.5734899985</v>
      </c>
      <c r="H53" s="53">
        <f t="shared" si="9"/>
        <v>86.019982455697772</v>
      </c>
    </row>
    <row r="54" spans="1:8" s="45" customFormat="1" ht="11.25" customHeight="1" x14ac:dyDescent="0.2">
      <c r="A54" s="51" t="s">
        <v>114</v>
      </c>
      <c r="B54" s="52">
        <v>947090.63899999997</v>
      </c>
      <c r="C54" s="52">
        <v>870666.41751000006</v>
      </c>
      <c r="D54" s="52">
        <v>14449.515740000001</v>
      </c>
      <c r="E54" s="52">
        <v>885115.93325</v>
      </c>
      <c r="F54" s="52">
        <v>61974.705749999965</v>
      </c>
      <c r="G54" s="52">
        <v>76424.221489999909</v>
      </c>
      <c r="H54" s="53">
        <f t="shared" si="9"/>
        <v>93.456306799163713</v>
      </c>
    </row>
    <row r="55" spans="1:8" s="45" customFormat="1" ht="11.25" customHeight="1" x14ac:dyDescent="0.2">
      <c r="A55" s="51" t="s">
        <v>115</v>
      </c>
      <c r="B55" s="52">
        <v>510754.27499999991</v>
      </c>
      <c r="C55" s="52">
        <v>474353.76181999996</v>
      </c>
      <c r="D55" s="52">
        <v>5753.9123</v>
      </c>
      <c r="E55" s="52">
        <v>480107.67411999998</v>
      </c>
      <c r="F55" s="52">
        <v>30646.600879999925</v>
      </c>
      <c r="G55" s="52">
        <v>36400.513179999951</v>
      </c>
      <c r="H55" s="53">
        <f t="shared" si="9"/>
        <v>93.999736785365144</v>
      </c>
    </row>
    <row r="56" spans="1:8" s="45" customFormat="1" ht="11.25" customHeight="1" x14ac:dyDescent="0.2">
      <c r="A56" s="51" t="s">
        <v>116</v>
      </c>
      <c r="B56" s="52">
        <v>820585.22900000005</v>
      </c>
      <c r="C56" s="52">
        <v>796925.35378</v>
      </c>
      <c r="D56" s="52">
        <v>1758.8816000000002</v>
      </c>
      <c r="E56" s="52">
        <v>798684.23537999997</v>
      </c>
      <c r="F56" s="52">
        <v>21900.993620000081</v>
      </c>
      <c r="G56" s="52">
        <v>23659.875220000045</v>
      </c>
      <c r="H56" s="53">
        <f t="shared" si="9"/>
        <v>97.331051931474619</v>
      </c>
    </row>
    <row r="57" spans="1:8" s="45" customFormat="1" ht="11.25" customHeight="1" x14ac:dyDescent="0.2">
      <c r="A57" s="51" t="s">
        <v>117</v>
      </c>
      <c r="B57" s="52">
        <v>50347.577000000005</v>
      </c>
      <c r="C57" s="52">
        <v>50325.350270000003</v>
      </c>
      <c r="D57" s="52">
        <v>22.070220000000003</v>
      </c>
      <c r="E57" s="52">
        <v>50347.420490000004</v>
      </c>
      <c r="F57" s="52">
        <v>0.15651000000070781</v>
      </c>
      <c r="G57" s="52">
        <v>22.226730000002135</v>
      </c>
      <c r="H57" s="53">
        <f t="shared" si="9"/>
        <v>99.999689140949116</v>
      </c>
    </row>
    <row r="58" spans="1:8" s="45" customFormat="1" ht="11.25" customHeight="1" x14ac:dyDescent="0.2">
      <c r="A58" s="51" t="s">
        <v>118</v>
      </c>
      <c r="B58" s="52">
        <v>52159.13</v>
      </c>
      <c r="C58" s="52">
        <v>35894.299530000004</v>
      </c>
      <c r="D58" s="52">
        <v>64.217219999999998</v>
      </c>
      <c r="E58" s="52">
        <v>35958.516750000003</v>
      </c>
      <c r="F58" s="52">
        <v>16200.613249999995</v>
      </c>
      <c r="G58" s="52">
        <v>16264.830469999994</v>
      </c>
      <c r="H58" s="53">
        <f t="shared" si="9"/>
        <v>68.940024018805531</v>
      </c>
    </row>
    <row r="59" spans="1:8" s="45" customFormat="1" ht="11.25" customHeight="1" x14ac:dyDescent="0.2">
      <c r="A59" s="51"/>
      <c r="B59" s="55"/>
      <c r="C59" s="55"/>
      <c r="D59" s="55"/>
      <c r="E59" s="55"/>
      <c r="F59" s="55"/>
      <c r="G59" s="55"/>
      <c r="H59" s="49"/>
    </row>
    <row r="60" spans="1:8" s="45" customFormat="1" ht="11.25" customHeight="1" x14ac:dyDescent="0.2">
      <c r="A60" s="47" t="s">
        <v>119</v>
      </c>
      <c r="B60" s="61">
        <f t="shared" ref="B60:G60" si="10">SUM(B61:B70)</f>
        <v>8007512.9645099761</v>
      </c>
      <c r="C60" s="61">
        <f t="shared" si="10"/>
        <v>6846105.4121999517</v>
      </c>
      <c r="D60" s="61">
        <f t="shared" ref="D60" si="11">SUM(D61:D70)</f>
        <v>141972.72925999999</v>
      </c>
      <c r="E60" s="61">
        <f t="shared" si="10"/>
        <v>6988078.1414599502</v>
      </c>
      <c r="F60" s="61">
        <f t="shared" si="10"/>
        <v>1019434.8230500248</v>
      </c>
      <c r="G60" s="61">
        <f t="shared" si="10"/>
        <v>1161407.5523100249</v>
      </c>
      <c r="H60" s="49">
        <f t="shared" ref="H60:H70" si="12">E60/B60*100</f>
        <v>87.269020636391687</v>
      </c>
    </row>
    <row r="61" spans="1:8" s="45" customFormat="1" ht="11.25" customHeight="1" x14ac:dyDescent="0.2">
      <c r="A61" s="51" t="s">
        <v>120</v>
      </c>
      <c r="B61" s="52">
        <v>439712.84099997499</v>
      </c>
      <c r="C61" s="52">
        <v>374001.64848995232</v>
      </c>
      <c r="D61" s="52">
        <v>2990.8881699999729</v>
      </c>
      <c r="E61" s="52">
        <v>376992.53665995231</v>
      </c>
      <c r="F61" s="52">
        <v>62720.304340022674</v>
      </c>
      <c r="G61" s="52">
        <v>65711.192510022665</v>
      </c>
      <c r="H61" s="53">
        <f t="shared" si="12"/>
        <v>85.736076254360228</v>
      </c>
    </row>
    <row r="62" spans="1:8" s="45" customFormat="1" ht="11.25" customHeight="1" x14ac:dyDescent="0.2">
      <c r="A62" s="51" t="s">
        <v>121</v>
      </c>
      <c r="B62" s="52">
        <v>1984538.4530000002</v>
      </c>
      <c r="C62" s="52">
        <v>1384002.57378</v>
      </c>
      <c r="D62" s="52">
        <v>17786.303670000001</v>
      </c>
      <c r="E62" s="52">
        <v>1401788.87745</v>
      </c>
      <c r="F62" s="52">
        <v>582749.57555000018</v>
      </c>
      <c r="G62" s="52">
        <v>600535.87922000024</v>
      </c>
      <c r="H62" s="53">
        <f t="shared" si="12"/>
        <v>70.635511009168624</v>
      </c>
    </row>
    <row r="63" spans="1:8" s="45" customFormat="1" ht="11.25" customHeight="1" x14ac:dyDescent="0.2">
      <c r="A63" s="51" t="s">
        <v>122</v>
      </c>
      <c r="B63" s="52">
        <v>4742239.2665100005</v>
      </c>
      <c r="C63" s="52">
        <v>4435497.2456299989</v>
      </c>
      <c r="D63" s="52">
        <v>110354.96878000001</v>
      </c>
      <c r="E63" s="52">
        <v>4545852.2144099986</v>
      </c>
      <c r="F63" s="52">
        <v>196387.05210000183</v>
      </c>
      <c r="G63" s="52">
        <v>306742.0208800016</v>
      </c>
      <c r="H63" s="53">
        <f t="shared" si="12"/>
        <v>95.858769643132518</v>
      </c>
    </row>
    <row r="64" spans="1:8" s="45" customFormat="1" ht="11.25" customHeight="1" x14ac:dyDescent="0.2">
      <c r="A64" s="51" t="s">
        <v>123</v>
      </c>
      <c r="B64" s="52">
        <v>149759.68400000001</v>
      </c>
      <c r="C64" s="52">
        <v>116533.80656999997</v>
      </c>
      <c r="D64" s="52">
        <v>1476.5728300000001</v>
      </c>
      <c r="E64" s="52">
        <v>118010.37939999998</v>
      </c>
      <c r="F64" s="52">
        <v>31749.304600000032</v>
      </c>
      <c r="G64" s="52">
        <v>33225.877430000037</v>
      </c>
      <c r="H64" s="53">
        <f t="shared" si="12"/>
        <v>78.799832002850621</v>
      </c>
    </row>
    <row r="65" spans="1:8" s="45" customFormat="1" ht="11.25" customHeight="1" x14ac:dyDescent="0.2">
      <c r="A65" s="51" t="s">
        <v>124</v>
      </c>
      <c r="B65" s="52">
        <v>506283.00000000012</v>
      </c>
      <c r="C65" s="52">
        <v>372859.78668999998</v>
      </c>
      <c r="D65" s="52">
        <v>3149.2519199999997</v>
      </c>
      <c r="E65" s="52">
        <v>376009.03860999999</v>
      </c>
      <c r="F65" s="52">
        <v>130273.96139000013</v>
      </c>
      <c r="G65" s="52">
        <v>133423.21331000014</v>
      </c>
      <c r="H65" s="53">
        <f t="shared" si="12"/>
        <v>74.268549133587328</v>
      </c>
    </row>
    <row r="66" spans="1:8" s="45" customFormat="1" ht="11.25" customHeight="1" x14ac:dyDescent="0.2">
      <c r="A66" s="51" t="s">
        <v>125</v>
      </c>
      <c r="B66" s="52">
        <v>6934.0000000000009</v>
      </c>
      <c r="C66" s="52">
        <v>6487.0352499999999</v>
      </c>
      <c r="D66" s="52">
        <v>90.407789999999991</v>
      </c>
      <c r="E66" s="52">
        <v>6577.4430400000001</v>
      </c>
      <c r="F66" s="52">
        <v>356.5569600000008</v>
      </c>
      <c r="G66" s="52">
        <v>446.964750000001</v>
      </c>
      <c r="H66" s="53">
        <f t="shared" si="12"/>
        <v>94.857845976348415</v>
      </c>
    </row>
    <row r="67" spans="1:8" s="45" customFormat="1" ht="11.25" customHeight="1" x14ac:dyDescent="0.2">
      <c r="A67" s="51" t="s">
        <v>126</v>
      </c>
      <c r="B67" s="52">
        <v>94611</v>
      </c>
      <c r="C67" s="52">
        <v>79804.60295</v>
      </c>
      <c r="D67" s="52">
        <v>5846.1937800000005</v>
      </c>
      <c r="E67" s="52">
        <v>85650.796730000002</v>
      </c>
      <c r="F67" s="52">
        <v>8960.2032699999982</v>
      </c>
      <c r="G67" s="52">
        <v>14806.39705</v>
      </c>
      <c r="H67" s="53">
        <f t="shared" si="12"/>
        <v>90.529427582416417</v>
      </c>
    </row>
    <row r="68" spans="1:8" s="45" customFormat="1" ht="11.25" customHeight="1" x14ac:dyDescent="0.2">
      <c r="A68" s="51" t="s">
        <v>127</v>
      </c>
      <c r="B68" s="52">
        <v>38827.034</v>
      </c>
      <c r="C68" s="52">
        <v>36367.160510000002</v>
      </c>
      <c r="D68" s="52">
        <v>42.973199999999999</v>
      </c>
      <c r="E68" s="52">
        <v>36410.133710000002</v>
      </c>
      <c r="F68" s="52">
        <v>2416.9002899999978</v>
      </c>
      <c r="G68" s="52">
        <v>2459.8734899999981</v>
      </c>
      <c r="H68" s="53">
        <f t="shared" si="12"/>
        <v>93.775212677847094</v>
      </c>
    </row>
    <row r="69" spans="1:8" s="45" customFormat="1" ht="11.25" customHeight="1" x14ac:dyDescent="0.2">
      <c r="A69" s="58" t="s">
        <v>128</v>
      </c>
      <c r="B69" s="52">
        <v>44607.686000000009</v>
      </c>
      <c r="C69" s="52">
        <v>40551.552329999999</v>
      </c>
      <c r="D69" s="52">
        <v>235.16911999999999</v>
      </c>
      <c r="E69" s="52">
        <v>40786.721449999997</v>
      </c>
      <c r="F69" s="52">
        <v>3820.9645500000115</v>
      </c>
      <c r="G69" s="52">
        <v>4056.1336700000102</v>
      </c>
      <c r="H69" s="53">
        <f t="shared" si="12"/>
        <v>91.434291054685033</v>
      </c>
    </row>
    <row r="70" spans="1:8" s="45" customFormat="1" ht="11.25" hidden="1" customHeight="1" x14ac:dyDescent="0.2">
      <c r="A70" s="51" t="s">
        <v>129</v>
      </c>
      <c r="B70" s="52">
        <v>0</v>
      </c>
      <c r="C70" s="52">
        <v>0</v>
      </c>
      <c r="D70" s="52">
        <v>0</v>
      </c>
      <c r="E70" s="52">
        <v>0</v>
      </c>
      <c r="F70" s="52">
        <v>0</v>
      </c>
      <c r="G70" s="52">
        <v>0</v>
      </c>
      <c r="H70" s="53" t="e">
        <f t="shared" si="12"/>
        <v>#DIV/0!</v>
      </c>
    </row>
    <row r="71" spans="1:8" s="45" customFormat="1" ht="11.25" customHeight="1" x14ac:dyDescent="0.2">
      <c r="A71" s="51"/>
      <c r="B71" s="55"/>
      <c r="C71" s="55"/>
      <c r="D71" s="55"/>
      <c r="E71" s="55"/>
      <c r="F71" s="55"/>
      <c r="G71" s="55"/>
      <c r="H71" s="49"/>
    </row>
    <row r="72" spans="1:8" s="45" customFormat="1" ht="11.25" customHeight="1" x14ac:dyDescent="0.2">
      <c r="A72" s="47" t="s">
        <v>130</v>
      </c>
      <c r="B72" s="57">
        <f t="shared" ref="B72:G72" si="13">SUM(B73:B77)</f>
        <v>6760616.3779999977</v>
      </c>
      <c r="C72" s="57">
        <f t="shared" si="13"/>
        <v>6191456.45952</v>
      </c>
      <c r="D72" s="57">
        <f t="shared" si="13"/>
        <v>35826.323510000002</v>
      </c>
      <c r="E72" s="57">
        <f t="shared" si="13"/>
        <v>6227282.7830300005</v>
      </c>
      <c r="F72" s="57">
        <f t="shared" si="13"/>
        <v>533333.5949699973</v>
      </c>
      <c r="G72" s="57">
        <f t="shared" si="13"/>
        <v>569159.91847999755</v>
      </c>
      <c r="H72" s="49">
        <f t="shared" ref="H72:H77" si="14">E72/B72*100</f>
        <v>92.111169083553676</v>
      </c>
    </row>
    <row r="73" spans="1:8" s="45" customFormat="1" ht="11.25" customHeight="1" x14ac:dyDescent="0.2">
      <c r="A73" s="51" t="s">
        <v>90</v>
      </c>
      <c r="B73" s="52">
        <v>6693604.9999999981</v>
      </c>
      <c r="C73" s="52">
        <v>6131607.9968300005</v>
      </c>
      <c r="D73" s="52">
        <v>35675.994729999999</v>
      </c>
      <c r="E73" s="52">
        <v>6167283.9915600009</v>
      </c>
      <c r="F73" s="52">
        <v>526321.00843999721</v>
      </c>
      <c r="G73" s="52">
        <v>561997.0031699976</v>
      </c>
      <c r="H73" s="53">
        <f t="shared" si="14"/>
        <v>92.136957462533303</v>
      </c>
    </row>
    <row r="74" spans="1:8" s="45" customFormat="1" ht="11.25" customHeight="1" x14ac:dyDescent="0.2">
      <c r="A74" s="51" t="s">
        <v>131</v>
      </c>
      <c r="B74" s="52">
        <v>35767.378000000004</v>
      </c>
      <c r="C74" s="52">
        <v>35174.81033</v>
      </c>
      <c r="D74" s="52">
        <v>27.73781</v>
      </c>
      <c r="E74" s="52">
        <v>35202.548139999999</v>
      </c>
      <c r="F74" s="52">
        <v>564.82986000000528</v>
      </c>
      <c r="G74" s="52">
        <v>592.567670000004</v>
      </c>
      <c r="H74" s="53">
        <f t="shared" si="14"/>
        <v>98.420823969819637</v>
      </c>
    </row>
    <row r="75" spans="1:8" s="45" customFormat="1" ht="11.25" customHeight="1" x14ac:dyDescent="0.2">
      <c r="A75" s="51" t="s">
        <v>132</v>
      </c>
      <c r="B75" s="52">
        <v>2095</v>
      </c>
      <c r="C75" s="52">
        <v>1242.0997600000001</v>
      </c>
      <c r="D75" s="52">
        <v>45.856970000000004</v>
      </c>
      <c r="E75" s="52">
        <v>1287.9567300000001</v>
      </c>
      <c r="F75" s="52">
        <v>807.04326999999989</v>
      </c>
      <c r="G75" s="52">
        <v>852.90023999999994</v>
      </c>
      <c r="H75" s="53">
        <f t="shared" si="14"/>
        <v>61.477648210023872</v>
      </c>
    </row>
    <row r="76" spans="1:8" s="45" customFormat="1" ht="11.25" customHeight="1" x14ac:dyDescent="0.2">
      <c r="A76" s="51" t="s">
        <v>133</v>
      </c>
      <c r="B76" s="52">
        <v>9477</v>
      </c>
      <c r="C76" s="52">
        <v>8450.4010699999999</v>
      </c>
      <c r="D76" s="52">
        <v>8.4</v>
      </c>
      <c r="E76" s="52">
        <v>8458.8010699999995</v>
      </c>
      <c r="F76" s="52">
        <v>1018.1989300000005</v>
      </c>
      <c r="G76" s="52">
        <v>1026.5989300000001</v>
      </c>
      <c r="H76" s="53">
        <f t="shared" si="14"/>
        <v>89.256104991030909</v>
      </c>
    </row>
    <row r="77" spans="1:8" s="45" customFormat="1" ht="11.25" customHeight="1" x14ac:dyDescent="0.2">
      <c r="A77" s="51" t="s">
        <v>134</v>
      </c>
      <c r="B77" s="52">
        <v>19672</v>
      </c>
      <c r="C77" s="52">
        <v>14981.151529999999</v>
      </c>
      <c r="D77" s="52">
        <v>68.334000000000003</v>
      </c>
      <c r="E77" s="52">
        <v>15049.48553</v>
      </c>
      <c r="F77" s="52">
        <v>4622.5144700000001</v>
      </c>
      <c r="G77" s="52">
        <v>4690.8484700000008</v>
      </c>
      <c r="H77" s="53">
        <f t="shared" si="14"/>
        <v>76.502061457909718</v>
      </c>
    </row>
    <row r="78" spans="1:8" s="45" customFormat="1" ht="11.25" customHeight="1" x14ac:dyDescent="0.2">
      <c r="A78" s="51"/>
      <c r="B78" s="55"/>
      <c r="C78" s="55"/>
      <c r="D78" s="55"/>
      <c r="E78" s="55"/>
      <c r="F78" s="55"/>
      <c r="G78" s="55"/>
      <c r="H78" s="49"/>
    </row>
    <row r="79" spans="1:8" s="45" customFormat="1" ht="11.25" customHeight="1" x14ac:dyDescent="0.2">
      <c r="A79" s="47" t="s">
        <v>135</v>
      </c>
      <c r="B79" s="57">
        <f t="shared" ref="B79:G79" si="15">SUM(B80:B82)</f>
        <v>63404753.447999999</v>
      </c>
      <c r="C79" s="57">
        <f t="shared" si="15"/>
        <v>55581750.364209995</v>
      </c>
      <c r="D79" s="57">
        <f t="shared" si="15"/>
        <v>1849626.2093199999</v>
      </c>
      <c r="E79" s="57">
        <f t="shared" si="15"/>
        <v>57431376.573529981</v>
      </c>
      <c r="F79" s="57">
        <f t="shared" si="15"/>
        <v>5973376.8744700104</v>
      </c>
      <c r="G79" s="57">
        <f t="shared" si="15"/>
        <v>7823003.0837900089</v>
      </c>
      <c r="H79" s="49">
        <f>E79/B79*100</f>
        <v>90.578976260243721</v>
      </c>
    </row>
    <row r="80" spans="1:8" s="45" customFormat="1" ht="11.25" customHeight="1" x14ac:dyDescent="0.2">
      <c r="A80" s="51" t="s">
        <v>136</v>
      </c>
      <c r="B80" s="52">
        <v>63235550.447999999</v>
      </c>
      <c r="C80" s="52">
        <v>55436124.52522999</v>
      </c>
      <c r="D80" s="52">
        <v>1840475.9390400001</v>
      </c>
      <c r="E80" s="52">
        <v>57276600.464269988</v>
      </c>
      <c r="F80" s="52">
        <v>5958949.9837300107</v>
      </c>
      <c r="G80" s="52">
        <v>7799425.9227700084</v>
      </c>
      <c r="H80" s="53">
        <f>E80/B80*100</f>
        <v>90.576582410506276</v>
      </c>
    </row>
    <row r="81" spans="1:8" s="45" customFormat="1" ht="11.25" customHeight="1" x14ac:dyDescent="0.2">
      <c r="A81" s="51" t="s">
        <v>137</v>
      </c>
      <c r="B81" s="52">
        <v>154635</v>
      </c>
      <c r="C81" s="52">
        <v>140909.60315000001</v>
      </c>
      <c r="D81" s="52">
        <v>8962.5846600000004</v>
      </c>
      <c r="E81" s="52">
        <v>149872.18781</v>
      </c>
      <c r="F81" s="52">
        <v>4762.8121899999969</v>
      </c>
      <c r="G81" s="52">
        <v>13725.39684999999</v>
      </c>
      <c r="H81" s="53">
        <f>E81/B81*100</f>
        <v>96.919964956187158</v>
      </c>
    </row>
    <row r="82" spans="1:8" s="45" customFormat="1" ht="11.25" customHeight="1" x14ac:dyDescent="0.2">
      <c r="A82" s="51" t="s">
        <v>138</v>
      </c>
      <c r="B82" s="52">
        <v>14568</v>
      </c>
      <c r="C82" s="52">
        <v>4716.2358299999996</v>
      </c>
      <c r="D82" s="52">
        <v>187.68562</v>
      </c>
      <c r="E82" s="52">
        <v>4903.9214499999998</v>
      </c>
      <c r="F82" s="52">
        <v>9664.0785500000002</v>
      </c>
      <c r="G82" s="52">
        <v>9851.7641700000004</v>
      </c>
      <c r="H82" s="53">
        <f>E82/B82*100</f>
        <v>33.662283429434375</v>
      </c>
    </row>
    <row r="83" spans="1:8" s="45" customFormat="1" ht="11.25" customHeight="1" x14ac:dyDescent="0.2">
      <c r="A83" s="51"/>
      <c r="B83" s="55"/>
      <c r="C83" s="55"/>
      <c r="D83" s="55"/>
      <c r="E83" s="55"/>
      <c r="F83" s="55"/>
      <c r="G83" s="55"/>
      <c r="H83" s="49"/>
    </row>
    <row r="84" spans="1:8" s="45" customFormat="1" ht="11.25" customHeight="1" x14ac:dyDescent="0.2">
      <c r="A84" s="47" t="s">
        <v>139</v>
      </c>
      <c r="B84" s="57">
        <f t="shared" ref="B84:G84" si="16">+B85+B86</f>
        <v>463717.72299999994</v>
      </c>
      <c r="C84" s="57">
        <f t="shared" si="16"/>
        <v>415784.98943999998</v>
      </c>
      <c r="D84" s="57">
        <f t="shared" si="16"/>
        <v>10044.936169999999</v>
      </c>
      <c r="E84" s="57">
        <f t="shared" si="16"/>
        <v>425829.92560999992</v>
      </c>
      <c r="F84" s="57">
        <f t="shared" si="16"/>
        <v>37887.797389999992</v>
      </c>
      <c r="G84" s="57">
        <f t="shared" si="16"/>
        <v>47932.733559999979</v>
      </c>
      <c r="H84" s="49">
        <f>E84/B84*100</f>
        <v>91.829555889111433</v>
      </c>
    </row>
    <row r="85" spans="1:8" s="45" customFormat="1" ht="11.25" customHeight="1" x14ac:dyDescent="0.2">
      <c r="A85" s="51" t="s">
        <v>101</v>
      </c>
      <c r="B85" s="52">
        <v>319241.21800999995</v>
      </c>
      <c r="C85" s="52">
        <v>289112.67851999996</v>
      </c>
      <c r="D85" s="52">
        <v>8621.8838799999994</v>
      </c>
      <c r="E85" s="52">
        <v>297734.56239999994</v>
      </c>
      <c r="F85" s="52">
        <v>21506.655610000016</v>
      </c>
      <c r="G85" s="52">
        <v>30128.539489999996</v>
      </c>
      <c r="H85" s="53">
        <f>E85/B85*100</f>
        <v>93.263195854200021</v>
      </c>
    </row>
    <row r="86" spans="1:8" s="45" customFormat="1" ht="11.25" customHeight="1" x14ac:dyDescent="0.2">
      <c r="A86" s="51" t="s">
        <v>140</v>
      </c>
      <c r="B86" s="52">
        <v>144476.50498999999</v>
      </c>
      <c r="C86" s="52">
        <v>126672.31092</v>
      </c>
      <c r="D86" s="52">
        <v>1423.0522900000001</v>
      </c>
      <c r="E86" s="52">
        <v>128095.36321000001</v>
      </c>
      <c r="F86" s="52">
        <v>16381.141779999976</v>
      </c>
      <c r="G86" s="52">
        <v>17804.194069999983</v>
      </c>
      <c r="H86" s="53">
        <f>E86/B86*100</f>
        <v>88.661726153235918</v>
      </c>
    </row>
    <row r="87" spans="1:8" s="45" customFormat="1" ht="11.25" customHeight="1" x14ac:dyDescent="0.2">
      <c r="A87" s="51"/>
      <c r="B87" s="55"/>
      <c r="C87" s="55"/>
      <c r="D87" s="55"/>
      <c r="E87" s="55"/>
      <c r="F87" s="55"/>
      <c r="G87" s="55"/>
      <c r="H87" s="49"/>
    </row>
    <row r="88" spans="1:8" s="45" customFormat="1" ht="11.25" customHeight="1" x14ac:dyDescent="0.2">
      <c r="A88" s="47" t="s">
        <v>141</v>
      </c>
      <c r="B88" s="57">
        <f t="shared" ref="B88:G88" si="17">SUM(B89:B92)</f>
        <v>3732060.9129999997</v>
      </c>
      <c r="C88" s="57">
        <f t="shared" si="17"/>
        <v>2312006.2062499993</v>
      </c>
      <c r="D88" s="57">
        <f t="shared" ref="D88" si="18">SUM(D89:D92)</f>
        <v>18827.89647</v>
      </c>
      <c r="E88" s="57">
        <f t="shared" si="17"/>
        <v>2330834.1027199998</v>
      </c>
      <c r="F88" s="57">
        <f t="shared" si="17"/>
        <v>1401226.8102799999</v>
      </c>
      <c r="G88" s="57">
        <f t="shared" si="17"/>
        <v>1420054.7067499999</v>
      </c>
      <c r="H88" s="49">
        <f>E88/B88*100</f>
        <v>62.45434244122157</v>
      </c>
    </row>
    <row r="89" spans="1:8" s="45" customFormat="1" ht="11.25" customHeight="1" x14ac:dyDescent="0.2">
      <c r="A89" s="51" t="s">
        <v>104</v>
      </c>
      <c r="B89" s="52">
        <v>3268645.5649999995</v>
      </c>
      <c r="C89" s="52">
        <v>2005138.8494499996</v>
      </c>
      <c r="D89" s="52">
        <v>16178.147219999997</v>
      </c>
      <c r="E89" s="52">
        <v>2021316.9966699996</v>
      </c>
      <c r="F89" s="52">
        <v>1247328.5683299999</v>
      </c>
      <c r="G89" s="52">
        <v>1263506.7155499998</v>
      </c>
      <c r="H89" s="53">
        <f>E89/B89*100</f>
        <v>61.83958941017822</v>
      </c>
    </row>
    <row r="90" spans="1:8" s="45" customFormat="1" ht="11.25" customHeight="1" x14ac:dyDescent="0.2">
      <c r="A90" s="51" t="s">
        <v>142</v>
      </c>
      <c r="B90" s="52">
        <v>161324.00000000003</v>
      </c>
      <c r="C90" s="52">
        <v>52115.91001</v>
      </c>
      <c r="D90" s="52">
        <v>144.02667000000002</v>
      </c>
      <c r="E90" s="52">
        <v>52259.936679999999</v>
      </c>
      <c r="F90" s="52">
        <v>109064.06332000003</v>
      </c>
      <c r="G90" s="52">
        <v>109208.08999000004</v>
      </c>
      <c r="H90" s="53">
        <f>E90/B90*100</f>
        <v>32.394396791549916</v>
      </c>
    </row>
    <row r="91" spans="1:8" s="45" customFormat="1" ht="11.25" customHeight="1" x14ac:dyDescent="0.2">
      <c r="A91" s="51" t="s">
        <v>143</v>
      </c>
      <c r="B91" s="52">
        <v>106317.55799999999</v>
      </c>
      <c r="C91" s="52">
        <v>88961.646359999999</v>
      </c>
      <c r="D91" s="52">
        <v>739.56494999999995</v>
      </c>
      <c r="E91" s="52">
        <v>89701.211309999999</v>
      </c>
      <c r="F91" s="52">
        <v>16616.346689999991</v>
      </c>
      <c r="G91" s="52">
        <v>17355.911639999991</v>
      </c>
      <c r="H91" s="53">
        <f>E91/B91*100</f>
        <v>84.371022996972911</v>
      </c>
    </row>
    <row r="92" spans="1:8" s="45" customFormat="1" ht="11.25" customHeight="1" x14ac:dyDescent="0.2">
      <c r="A92" s="51" t="s">
        <v>144</v>
      </c>
      <c r="B92" s="52">
        <v>195773.79</v>
      </c>
      <c r="C92" s="52">
        <v>165789.80043</v>
      </c>
      <c r="D92" s="52">
        <v>1766.1576300000002</v>
      </c>
      <c r="E92" s="52">
        <v>167555.95806</v>
      </c>
      <c r="F92" s="52">
        <v>28217.831940000004</v>
      </c>
      <c r="G92" s="52">
        <v>29983.989570000005</v>
      </c>
      <c r="H92" s="53">
        <f>E92/B92*100</f>
        <v>85.58651189211794</v>
      </c>
    </row>
    <row r="93" spans="1:8" s="45" customFormat="1" ht="11.25" customHeight="1" x14ac:dyDescent="0.25">
      <c r="A93" s="62"/>
      <c r="B93" s="52"/>
      <c r="C93" s="59"/>
      <c r="D93" s="52"/>
      <c r="E93" s="59"/>
      <c r="F93" s="59"/>
      <c r="G93" s="59"/>
      <c r="H93" s="53"/>
    </row>
    <row r="94" spans="1:8" s="45" customFormat="1" ht="11.25" customHeight="1" x14ac:dyDescent="0.2">
      <c r="A94" s="47" t="s">
        <v>145</v>
      </c>
      <c r="B94" s="57">
        <f t="shared" ref="B94:G94" si="19">SUM(B95:B104)</f>
        <v>128036423.66984001</v>
      </c>
      <c r="C94" s="57">
        <f t="shared" si="19"/>
        <v>118782843.31008001</v>
      </c>
      <c r="D94" s="57">
        <f t="shared" ref="D94" si="20">SUM(D95:D104)</f>
        <v>226191.0894</v>
      </c>
      <c r="E94" s="57">
        <f t="shared" si="19"/>
        <v>119009034.39948</v>
      </c>
      <c r="F94" s="57">
        <f t="shared" si="19"/>
        <v>9027389.270359993</v>
      </c>
      <c r="G94" s="57">
        <f t="shared" si="19"/>
        <v>9253580.3597599883</v>
      </c>
      <c r="H94" s="49">
        <f t="shared" ref="H94:H104" si="21">E94/B94*100</f>
        <v>92.949358462527499</v>
      </c>
    </row>
    <row r="95" spans="1:8" s="45" customFormat="1" ht="11.25" customHeight="1" x14ac:dyDescent="0.2">
      <c r="A95" s="51" t="s">
        <v>120</v>
      </c>
      <c r="B95" s="52">
        <v>3211409.2751099998</v>
      </c>
      <c r="C95" s="52">
        <v>2987147.9498199997</v>
      </c>
      <c r="D95" s="52">
        <v>46685.206059999997</v>
      </c>
      <c r="E95" s="52">
        <v>3033833.1558799995</v>
      </c>
      <c r="F95" s="52">
        <v>177576.1192300003</v>
      </c>
      <c r="G95" s="52">
        <v>224261.32529000007</v>
      </c>
      <c r="H95" s="53">
        <f t="shared" si="21"/>
        <v>94.470461282954417</v>
      </c>
    </row>
    <row r="96" spans="1:8" s="45" customFormat="1" ht="11.25" customHeight="1" x14ac:dyDescent="0.2">
      <c r="A96" s="51" t="s">
        <v>146</v>
      </c>
      <c r="B96" s="52">
        <v>12273053.165840002</v>
      </c>
      <c r="C96" s="52">
        <v>12056257.528800001</v>
      </c>
      <c r="D96" s="52">
        <v>14345.352980000001</v>
      </c>
      <c r="E96" s="52">
        <v>12070602.881780002</v>
      </c>
      <c r="F96" s="52">
        <v>202450.28405999951</v>
      </c>
      <c r="G96" s="52">
        <v>216795.63704000041</v>
      </c>
      <c r="H96" s="53">
        <f t="shared" si="21"/>
        <v>98.350448895442852</v>
      </c>
    </row>
    <row r="97" spans="1:8" s="45" customFormat="1" ht="11.25" customHeight="1" x14ac:dyDescent="0.2">
      <c r="A97" s="51" t="s">
        <v>147</v>
      </c>
      <c r="B97" s="52">
        <v>8430296.9019999988</v>
      </c>
      <c r="C97" s="52">
        <v>8299701.1952899992</v>
      </c>
      <c r="D97" s="52">
        <v>23946.381379999999</v>
      </c>
      <c r="E97" s="52">
        <v>8323647.5766699994</v>
      </c>
      <c r="F97" s="52">
        <v>106649.32532999944</v>
      </c>
      <c r="G97" s="52">
        <v>130595.70670999959</v>
      </c>
      <c r="H97" s="53">
        <f t="shared" si="21"/>
        <v>98.73492800348825</v>
      </c>
    </row>
    <row r="98" spans="1:8" s="45" customFormat="1" ht="11.25" customHeight="1" x14ac:dyDescent="0.2">
      <c r="A98" s="51" t="s">
        <v>148</v>
      </c>
      <c r="B98" s="52">
        <v>139841.19200000001</v>
      </c>
      <c r="C98" s="52">
        <v>84761.790330000003</v>
      </c>
      <c r="D98" s="52">
        <v>198.18710000000002</v>
      </c>
      <c r="E98" s="52">
        <v>84959.977429999999</v>
      </c>
      <c r="F98" s="52">
        <v>54881.214570000011</v>
      </c>
      <c r="G98" s="52">
        <v>55079.401670000007</v>
      </c>
      <c r="H98" s="53">
        <f t="shared" si="21"/>
        <v>60.754614727540357</v>
      </c>
    </row>
    <row r="99" spans="1:8" s="45" customFormat="1" ht="11.25" customHeight="1" x14ac:dyDescent="0.2">
      <c r="A99" s="51" t="s">
        <v>149</v>
      </c>
      <c r="B99" s="52">
        <v>428707.99999999988</v>
      </c>
      <c r="C99" s="52">
        <v>376430.92767</v>
      </c>
      <c r="D99" s="52">
        <v>2337.1582899999999</v>
      </c>
      <c r="E99" s="52">
        <v>378768.08596</v>
      </c>
      <c r="F99" s="52">
        <v>49939.914039999887</v>
      </c>
      <c r="G99" s="52">
        <v>52277.072329999879</v>
      </c>
      <c r="H99" s="53">
        <f t="shared" si="21"/>
        <v>88.351065517788356</v>
      </c>
    </row>
    <row r="100" spans="1:8" s="45" customFormat="1" ht="11.25" customHeight="1" x14ac:dyDescent="0.2">
      <c r="A100" s="51" t="s">
        <v>150</v>
      </c>
      <c r="B100" s="52">
        <v>102813446.66889</v>
      </c>
      <c r="C100" s="52">
        <v>94266532.899500012</v>
      </c>
      <c r="D100" s="52">
        <v>134214.42929999999</v>
      </c>
      <c r="E100" s="52">
        <v>94400747.328800008</v>
      </c>
      <c r="F100" s="52">
        <v>8412699.3400899917</v>
      </c>
      <c r="G100" s="52">
        <v>8546913.769389987</v>
      </c>
      <c r="H100" s="53">
        <f t="shared" si="21"/>
        <v>91.817510634398786</v>
      </c>
    </row>
    <row r="101" spans="1:8" s="45" customFormat="1" ht="11.25" customHeight="1" x14ac:dyDescent="0.2">
      <c r="A101" s="51" t="s">
        <v>151</v>
      </c>
      <c r="B101" s="52">
        <v>312933.99399999995</v>
      </c>
      <c r="C101" s="52">
        <v>310264.48655999999</v>
      </c>
      <c r="D101" s="52">
        <v>1516.9956100000002</v>
      </c>
      <c r="E101" s="52">
        <v>311781.48216999997</v>
      </c>
      <c r="F101" s="52">
        <v>1152.511829999974</v>
      </c>
      <c r="G101" s="52">
        <v>2669.5074399999576</v>
      </c>
      <c r="H101" s="53">
        <f t="shared" si="21"/>
        <v>99.631707691686572</v>
      </c>
    </row>
    <row r="102" spans="1:8" s="45" customFormat="1" ht="11.25" customHeight="1" x14ac:dyDescent="0.2">
      <c r="A102" s="51" t="s">
        <v>152</v>
      </c>
      <c r="B102" s="52">
        <v>332829.75099999993</v>
      </c>
      <c r="C102" s="52">
        <v>315718.66497000004</v>
      </c>
      <c r="D102" s="52">
        <v>2361.2377299999998</v>
      </c>
      <c r="E102" s="52">
        <v>318079.90270000004</v>
      </c>
      <c r="F102" s="52">
        <v>14749.848299999896</v>
      </c>
      <c r="G102" s="52">
        <v>17111.086029999889</v>
      </c>
      <c r="H102" s="53">
        <f t="shared" si="21"/>
        <v>95.568350408674888</v>
      </c>
    </row>
    <row r="103" spans="1:8" s="45" customFormat="1" ht="11.25" customHeight="1" x14ac:dyDescent="0.2">
      <c r="A103" s="51" t="s">
        <v>153</v>
      </c>
      <c r="B103" s="52">
        <v>40577</v>
      </c>
      <c r="C103" s="52">
        <v>40161.387210000001</v>
      </c>
      <c r="D103" s="52">
        <v>131.25</v>
      </c>
      <c r="E103" s="52">
        <v>40292.637210000001</v>
      </c>
      <c r="F103" s="52">
        <v>284.36278999999922</v>
      </c>
      <c r="G103" s="52">
        <v>415.61278999999922</v>
      </c>
      <c r="H103" s="53">
        <f t="shared" si="21"/>
        <v>99.299202035635957</v>
      </c>
    </row>
    <row r="104" spans="1:8" s="45" customFormat="1" ht="11.25" customHeight="1" x14ac:dyDescent="0.2">
      <c r="A104" s="51" t="s">
        <v>154</v>
      </c>
      <c r="B104" s="52">
        <v>53327.720999999998</v>
      </c>
      <c r="C104" s="52">
        <v>45866.479930000001</v>
      </c>
      <c r="D104" s="52">
        <v>454.89095000000003</v>
      </c>
      <c r="E104" s="52">
        <v>46321.370880000002</v>
      </c>
      <c r="F104" s="52">
        <v>7006.3501199999955</v>
      </c>
      <c r="G104" s="52">
        <v>7461.2410699999964</v>
      </c>
      <c r="H104" s="53">
        <f t="shared" si="21"/>
        <v>86.861710966422152</v>
      </c>
    </row>
    <row r="105" spans="1:8" s="45" customFormat="1" ht="11.25" customHeight="1" x14ac:dyDescent="0.2">
      <c r="A105" s="51"/>
      <c r="B105" s="52"/>
      <c r="C105" s="59"/>
      <c r="D105" s="52"/>
      <c r="E105" s="59"/>
      <c r="F105" s="59"/>
      <c r="G105" s="59"/>
      <c r="H105" s="53"/>
    </row>
    <row r="106" spans="1:8" s="45" customFormat="1" ht="11.25" customHeight="1" x14ac:dyDescent="0.2">
      <c r="A106" s="47" t="s">
        <v>155</v>
      </c>
      <c r="B106" s="63">
        <f>SUM(B107:B117)</f>
        <v>11164194.003999999</v>
      </c>
      <c r="C106" s="63">
        <f>SUM(C107:C117)</f>
        <v>10087631.249129998</v>
      </c>
      <c r="D106" s="63">
        <f t="shared" ref="D106:G106" si="22">SUM(D107:D117)</f>
        <v>54133.994480000001</v>
      </c>
      <c r="E106" s="63">
        <f t="shared" si="22"/>
        <v>10141765.243609998</v>
      </c>
      <c r="F106" s="63">
        <f t="shared" si="22"/>
        <v>1022428.7603900001</v>
      </c>
      <c r="G106" s="63">
        <f t="shared" si="22"/>
        <v>1076562.7548699998</v>
      </c>
      <c r="H106" s="53">
        <f t="shared" ref="H106:H117" si="23">E106/B106*100</f>
        <v>90.841893646566191</v>
      </c>
    </row>
    <row r="107" spans="1:8" s="45" customFormat="1" ht="11.25" customHeight="1" x14ac:dyDescent="0.2">
      <c r="A107" s="51" t="s">
        <v>90</v>
      </c>
      <c r="B107" s="52">
        <v>3829209.0710000005</v>
      </c>
      <c r="C107" s="52">
        <v>3556326.8735799999</v>
      </c>
      <c r="D107" s="52">
        <v>4035.59393</v>
      </c>
      <c r="E107" s="52">
        <v>3560362.4675099999</v>
      </c>
      <c r="F107" s="52">
        <v>268846.60349000059</v>
      </c>
      <c r="G107" s="52">
        <v>272882.19742000056</v>
      </c>
      <c r="H107" s="53">
        <f t="shared" si="23"/>
        <v>92.979056549142896</v>
      </c>
    </row>
    <row r="108" spans="1:8" s="45" customFormat="1" ht="11.25" customHeight="1" x14ac:dyDescent="0.2">
      <c r="A108" s="51" t="s">
        <v>156</v>
      </c>
      <c r="B108" s="52">
        <v>1853755.8370000003</v>
      </c>
      <c r="C108" s="52">
        <v>1820296.80855</v>
      </c>
      <c r="D108" s="52">
        <v>8998.9568199999994</v>
      </c>
      <c r="E108" s="52">
        <v>1829295.7653699999</v>
      </c>
      <c r="F108" s="52">
        <v>24460.07163000037</v>
      </c>
      <c r="G108" s="52">
        <v>33459.028450000333</v>
      </c>
      <c r="H108" s="53">
        <f t="shared" si="23"/>
        <v>98.68051276539282</v>
      </c>
    </row>
    <row r="109" spans="1:8" s="45" customFormat="1" ht="11.25" customHeight="1" x14ac:dyDescent="0.2">
      <c r="A109" s="51" t="s">
        <v>157</v>
      </c>
      <c r="B109" s="52">
        <v>649121.00000000012</v>
      </c>
      <c r="C109" s="52">
        <v>555950.55283000006</v>
      </c>
      <c r="D109" s="52">
        <v>9754.6584600000006</v>
      </c>
      <c r="E109" s="52">
        <v>565705.21129000001</v>
      </c>
      <c r="F109" s="52">
        <v>83415.78871000011</v>
      </c>
      <c r="G109" s="52">
        <v>93170.447170000058</v>
      </c>
      <c r="H109" s="53">
        <f t="shared" si="23"/>
        <v>87.14942380388247</v>
      </c>
    </row>
    <row r="110" spans="1:8" s="45" customFormat="1" ht="11.25" customHeight="1" x14ac:dyDescent="0.2">
      <c r="A110" s="51" t="s">
        <v>158</v>
      </c>
      <c r="B110" s="52">
        <v>711013.56400000001</v>
      </c>
      <c r="C110" s="52">
        <v>669974.66359999997</v>
      </c>
      <c r="D110" s="52">
        <v>2217.65735</v>
      </c>
      <c r="E110" s="52">
        <v>672192.32094999996</v>
      </c>
      <c r="F110" s="52">
        <v>38821.243050000048</v>
      </c>
      <c r="G110" s="52">
        <v>41038.900400000042</v>
      </c>
      <c r="H110" s="53">
        <f t="shared" si="23"/>
        <v>94.540013719063168</v>
      </c>
    </row>
    <row r="111" spans="1:8" s="45" customFormat="1" ht="11.25" customHeight="1" x14ac:dyDescent="0.2">
      <c r="A111" s="51" t="s">
        <v>159</v>
      </c>
      <c r="B111" s="52">
        <v>805794</v>
      </c>
      <c r="C111" s="52">
        <v>710679.33313000004</v>
      </c>
      <c r="D111" s="52">
        <v>8943.9767100000008</v>
      </c>
      <c r="E111" s="52">
        <v>719623.30984</v>
      </c>
      <c r="F111" s="52">
        <v>86170.690159999998</v>
      </c>
      <c r="G111" s="52">
        <v>95114.666869999957</v>
      </c>
      <c r="H111" s="53">
        <f t="shared" si="23"/>
        <v>89.306114197921545</v>
      </c>
    </row>
    <row r="112" spans="1:8" s="45" customFormat="1" ht="11.25" customHeight="1" x14ac:dyDescent="0.2">
      <c r="A112" s="51" t="s">
        <v>160</v>
      </c>
      <c r="B112" s="52">
        <v>99461.255000000005</v>
      </c>
      <c r="C112" s="52">
        <v>84936.92555</v>
      </c>
      <c r="D112" s="52">
        <v>4310.56693</v>
      </c>
      <c r="E112" s="52">
        <v>89247.492480000001</v>
      </c>
      <c r="F112" s="52">
        <v>10213.762520000004</v>
      </c>
      <c r="G112" s="52">
        <v>14524.329450000005</v>
      </c>
      <c r="H112" s="53">
        <f t="shared" si="23"/>
        <v>89.730913288797737</v>
      </c>
    </row>
    <row r="113" spans="1:8" s="45" customFormat="1" ht="11.25" customHeight="1" x14ac:dyDescent="0.2">
      <c r="A113" s="51" t="s">
        <v>161</v>
      </c>
      <c r="B113" s="52">
        <v>488101.75599999994</v>
      </c>
      <c r="C113" s="52">
        <v>422294.01603</v>
      </c>
      <c r="D113" s="52">
        <v>562.31544999999994</v>
      </c>
      <c r="E113" s="52">
        <v>422856.33147999999</v>
      </c>
      <c r="F113" s="52">
        <v>65245.424519999942</v>
      </c>
      <c r="G113" s="52">
        <v>65807.739969999937</v>
      </c>
      <c r="H113" s="53">
        <f t="shared" si="23"/>
        <v>86.632823234506048</v>
      </c>
    </row>
    <row r="114" spans="1:8" s="45" customFormat="1" ht="11.25" customHeight="1" x14ac:dyDescent="0.2">
      <c r="A114" s="51" t="s">
        <v>162</v>
      </c>
      <c r="B114" s="52">
        <v>459817.73699999845</v>
      </c>
      <c r="C114" s="52">
        <v>414981.41925999953</v>
      </c>
      <c r="D114" s="52">
        <v>9950.4205999999922</v>
      </c>
      <c r="E114" s="52">
        <v>424931.83985999954</v>
      </c>
      <c r="F114" s="52">
        <v>34885.89713999891</v>
      </c>
      <c r="G114" s="52">
        <v>44836.317739998922</v>
      </c>
      <c r="H114" s="53">
        <f t="shared" si="23"/>
        <v>92.413103207456516</v>
      </c>
    </row>
    <row r="115" spans="1:8" s="45" customFormat="1" ht="11.25" customHeight="1" x14ac:dyDescent="0.2">
      <c r="A115" s="51" t="s">
        <v>163</v>
      </c>
      <c r="B115" s="52">
        <v>72505</v>
      </c>
      <c r="C115" s="52">
        <v>65145.840259999997</v>
      </c>
      <c r="D115" s="52">
        <v>3422.9005200000001</v>
      </c>
      <c r="E115" s="52">
        <v>68568.740779999993</v>
      </c>
      <c r="F115" s="52">
        <v>3936.2592200000072</v>
      </c>
      <c r="G115" s="52">
        <v>7359.1597400000028</v>
      </c>
      <c r="H115" s="53">
        <f t="shared" si="23"/>
        <v>94.571051348182877</v>
      </c>
    </row>
    <row r="116" spans="1:8" s="45" customFormat="1" ht="11.25" customHeight="1" x14ac:dyDescent="0.2">
      <c r="A116" s="51" t="s">
        <v>164</v>
      </c>
      <c r="B116" s="52">
        <v>2162809.784</v>
      </c>
      <c r="C116" s="52">
        <v>1767998.6740899999</v>
      </c>
      <c r="D116" s="52">
        <v>1916.9477099999999</v>
      </c>
      <c r="E116" s="52">
        <v>1769915.6217999998</v>
      </c>
      <c r="F116" s="52">
        <v>392894.16220000014</v>
      </c>
      <c r="G116" s="52">
        <v>394811.10991000012</v>
      </c>
      <c r="H116" s="53">
        <f t="shared" si="23"/>
        <v>81.834086145413877</v>
      </c>
    </row>
    <row r="117" spans="1:8" s="45" customFormat="1" ht="11.25" customHeight="1" x14ac:dyDescent="0.2">
      <c r="A117" s="51" t="s">
        <v>165</v>
      </c>
      <c r="B117" s="52">
        <v>32605</v>
      </c>
      <c r="C117" s="52">
        <v>19046.142250000001</v>
      </c>
      <c r="D117" s="52">
        <v>20</v>
      </c>
      <c r="E117" s="52">
        <v>19066.142250000001</v>
      </c>
      <c r="F117" s="52">
        <v>13538.857749999999</v>
      </c>
      <c r="G117" s="52">
        <v>13558.857749999999</v>
      </c>
      <c r="H117" s="53">
        <f t="shared" si="23"/>
        <v>58.476130194755406</v>
      </c>
    </row>
    <row r="118" spans="1:8" s="45" customFormat="1" ht="11.25" customHeight="1" x14ac:dyDescent="0.2">
      <c r="A118" s="51"/>
      <c r="B118" s="52"/>
      <c r="C118" s="59"/>
      <c r="D118" s="52"/>
      <c r="E118" s="59"/>
      <c r="F118" s="59"/>
      <c r="G118" s="59"/>
      <c r="H118" s="53"/>
    </row>
    <row r="119" spans="1:8" s="45" customFormat="1" ht="11.25" customHeight="1" x14ac:dyDescent="0.2">
      <c r="A119" s="47" t="s">
        <v>166</v>
      </c>
      <c r="B119" s="63">
        <f t="shared" ref="B119:G119" si="24">SUM(B120:B128)</f>
        <v>25101408.876000006</v>
      </c>
      <c r="C119" s="63">
        <f t="shared" si="24"/>
        <v>17067287.919499997</v>
      </c>
      <c r="D119" s="63">
        <f t="shared" ref="D119" si="25">SUM(D120:D128)</f>
        <v>499072.32548000006</v>
      </c>
      <c r="E119" s="57">
        <f t="shared" si="24"/>
        <v>17566360.244979996</v>
      </c>
      <c r="F119" s="57">
        <f t="shared" si="24"/>
        <v>7535048.6310200039</v>
      </c>
      <c r="G119" s="57">
        <f t="shared" si="24"/>
        <v>8034120.9565000031</v>
      </c>
      <c r="H119" s="53">
        <f t="shared" ref="H119:H128" si="26">E119/B119*100</f>
        <v>69.981570882164974</v>
      </c>
    </row>
    <row r="120" spans="1:8" s="45" customFormat="1" ht="11.25" customHeight="1" x14ac:dyDescent="0.2">
      <c r="A120" s="51" t="s">
        <v>90</v>
      </c>
      <c r="B120" s="52">
        <v>14794762.669000003</v>
      </c>
      <c r="C120" s="52">
        <v>7167860.608719999</v>
      </c>
      <c r="D120" s="52">
        <v>270975.71473000001</v>
      </c>
      <c r="E120" s="52">
        <v>7438836.3234499991</v>
      </c>
      <c r="F120" s="52">
        <v>7355926.3455500044</v>
      </c>
      <c r="G120" s="52">
        <v>7626902.0602800045</v>
      </c>
      <c r="H120" s="53">
        <f t="shared" si="26"/>
        <v>50.280200432257416</v>
      </c>
    </row>
    <row r="121" spans="1:8" s="45" customFormat="1" ht="11.25" customHeight="1" x14ac:dyDescent="0.2">
      <c r="A121" s="51" t="s">
        <v>167</v>
      </c>
      <c r="B121" s="52">
        <v>23133</v>
      </c>
      <c r="C121" s="52">
        <v>22977.006239999999</v>
      </c>
      <c r="D121" s="52">
        <v>80.681210000000007</v>
      </c>
      <c r="E121" s="52">
        <v>23057.687449999998</v>
      </c>
      <c r="F121" s="52">
        <v>75.312550000002375</v>
      </c>
      <c r="G121" s="52">
        <v>155.9937600000012</v>
      </c>
      <c r="H121" s="53">
        <f t="shared" si="26"/>
        <v>99.674436735399638</v>
      </c>
    </row>
    <row r="122" spans="1:8" s="45" customFormat="1" ht="11.25" customHeight="1" x14ac:dyDescent="0.2">
      <c r="A122" s="51" t="s">
        <v>168</v>
      </c>
      <c r="B122" s="52">
        <v>117595.87700000001</v>
      </c>
      <c r="C122" s="52">
        <v>104747.18824999999</v>
      </c>
      <c r="D122" s="52">
        <v>2390.4815399999998</v>
      </c>
      <c r="E122" s="52">
        <v>107137.66978999999</v>
      </c>
      <c r="F122" s="52">
        <v>10458.207210000022</v>
      </c>
      <c r="G122" s="52">
        <v>12848.688750000016</v>
      </c>
      <c r="H122" s="53">
        <f t="shared" si="26"/>
        <v>91.10665486171763</v>
      </c>
    </row>
    <row r="123" spans="1:8" s="45" customFormat="1" ht="11.25" customHeight="1" x14ac:dyDescent="0.2">
      <c r="A123" s="51" t="s">
        <v>169</v>
      </c>
      <c r="B123" s="52">
        <v>654273.94699999993</v>
      </c>
      <c r="C123" s="52">
        <v>597341.91714999999</v>
      </c>
      <c r="D123" s="52">
        <v>4368.8825299999999</v>
      </c>
      <c r="E123" s="52">
        <v>601710.79967999994</v>
      </c>
      <c r="F123" s="52">
        <v>52563.147319999989</v>
      </c>
      <c r="G123" s="52">
        <v>56932.029849999934</v>
      </c>
      <c r="H123" s="53">
        <f t="shared" si="26"/>
        <v>91.966186708027365</v>
      </c>
    </row>
    <row r="124" spans="1:8" s="45" customFormat="1" ht="11.25" customHeight="1" x14ac:dyDescent="0.2">
      <c r="A124" s="51" t="s">
        <v>170</v>
      </c>
      <c r="B124" s="52">
        <v>54232</v>
      </c>
      <c r="C124" s="52">
        <v>41901.388680000004</v>
      </c>
      <c r="D124" s="52">
        <v>348.98935</v>
      </c>
      <c r="E124" s="52">
        <v>42250.378030000007</v>
      </c>
      <c r="F124" s="52">
        <v>11981.621969999993</v>
      </c>
      <c r="G124" s="52">
        <v>12330.611319999996</v>
      </c>
      <c r="H124" s="53">
        <f t="shared" si="26"/>
        <v>77.906730399026415</v>
      </c>
    </row>
    <row r="125" spans="1:8" s="45" customFormat="1" ht="11.25" customHeight="1" x14ac:dyDescent="0.2">
      <c r="A125" s="51" t="s">
        <v>171</v>
      </c>
      <c r="B125" s="52">
        <v>107720.92500000003</v>
      </c>
      <c r="C125" s="52">
        <v>104289.60806000001</v>
      </c>
      <c r="D125" s="52">
        <v>2092.5030099999999</v>
      </c>
      <c r="E125" s="52">
        <v>106382.11107000001</v>
      </c>
      <c r="F125" s="52">
        <v>1338.8139300000184</v>
      </c>
      <c r="G125" s="52">
        <v>3431.3169400000188</v>
      </c>
      <c r="H125" s="53">
        <f t="shared" si="26"/>
        <v>98.757145902711088</v>
      </c>
    </row>
    <row r="126" spans="1:8" s="45" customFormat="1" ht="11.25" customHeight="1" x14ac:dyDescent="0.2">
      <c r="A126" s="51" t="s">
        <v>172</v>
      </c>
      <c r="B126" s="52">
        <v>8344692.9999999991</v>
      </c>
      <c r="C126" s="52">
        <v>8133061.5561600002</v>
      </c>
      <c r="D126" s="52">
        <v>211631.32327000002</v>
      </c>
      <c r="E126" s="52">
        <v>8344692.8794299997</v>
      </c>
      <c r="F126" s="52">
        <v>0.12056999932974577</v>
      </c>
      <c r="G126" s="52">
        <v>211631.44383999892</v>
      </c>
      <c r="H126" s="53">
        <f t="shared" si="26"/>
        <v>99.999998555129594</v>
      </c>
    </row>
    <row r="127" spans="1:8" s="45" customFormat="1" ht="11.4" x14ac:dyDescent="0.2">
      <c r="A127" s="51" t="s">
        <v>173</v>
      </c>
      <c r="B127" s="52">
        <v>255067</v>
      </c>
      <c r="C127" s="52">
        <v>242239.97117999999</v>
      </c>
      <c r="D127" s="52">
        <v>1091.40608</v>
      </c>
      <c r="E127" s="52">
        <v>243331.37725999998</v>
      </c>
      <c r="F127" s="52">
        <v>11735.622740000021</v>
      </c>
      <c r="G127" s="52">
        <v>12827.028820000007</v>
      </c>
      <c r="H127" s="53">
        <f t="shared" si="26"/>
        <v>95.399003893094743</v>
      </c>
    </row>
    <row r="128" spans="1:8" s="45" customFormat="1" ht="11.25" customHeight="1" x14ac:dyDescent="0.2">
      <c r="A128" s="51" t="s">
        <v>174</v>
      </c>
      <c r="B128" s="52">
        <v>749930.4580000001</v>
      </c>
      <c r="C128" s="52">
        <v>652868.67506000004</v>
      </c>
      <c r="D128" s="52">
        <v>6092.3437599999997</v>
      </c>
      <c r="E128" s="52">
        <v>658961.01882</v>
      </c>
      <c r="F128" s="52">
        <v>90969.439180000103</v>
      </c>
      <c r="G128" s="52">
        <v>97061.782940000063</v>
      </c>
      <c r="H128" s="53">
        <f t="shared" si="26"/>
        <v>87.869616681177646</v>
      </c>
    </row>
    <row r="129" spans="1:8" s="45" customFormat="1" ht="11.25" customHeight="1" x14ac:dyDescent="0.2">
      <c r="A129" s="60"/>
      <c r="B129" s="52"/>
      <c r="C129" s="59"/>
      <c r="D129" s="52"/>
      <c r="E129" s="59"/>
      <c r="F129" s="59"/>
      <c r="G129" s="59"/>
      <c r="H129" s="53"/>
    </row>
    <row r="130" spans="1:8" s="45" customFormat="1" ht="11.25" customHeight="1" x14ac:dyDescent="0.2">
      <c r="A130" s="64" t="s">
        <v>175</v>
      </c>
      <c r="B130" s="63">
        <f t="shared" ref="B130:G130" si="27">+B131+B139</f>
        <v>126044299.43661998</v>
      </c>
      <c r="C130" s="63">
        <f t="shared" si="27"/>
        <v>109369240.64003</v>
      </c>
      <c r="D130" s="63">
        <f t="shared" si="27"/>
        <v>945706.52681000007</v>
      </c>
      <c r="E130" s="57">
        <f t="shared" si="27"/>
        <v>110314947.16684</v>
      </c>
      <c r="F130" s="57">
        <f t="shared" si="27"/>
        <v>15729352.269779984</v>
      </c>
      <c r="G130" s="57">
        <f t="shared" si="27"/>
        <v>16675058.796589984</v>
      </c>
      <c r="H130" s="53">
        <f t="shared" ref="H130:H142" si="28">E130/B130*100</f>
        <v>87.520774568873449</v>
      </c>
    </row>
    <row r="131" spans="1:8" s="45" customFormat="1" ht="22.5" customHeight="1" x14ac:dyDescent="0.2">
      <c r="A131" s="65" t="s">
        <v>176</v>
      </c>
      <c r="B131" s="66">
        <f t="shared" ref="B131:G131" si="29">SUM(B132:B136)</f>
        <v>8769691.243999999</v>
      </c>
      <c r="C131" s="66">
        <f t="shared" si="29"/>
        <v>8005385.1571299993</v>
      </c>
      <c r="D131" s="66">
        <f t="shared" ref="D131" si="30">SUM(D132:D136)</f>
        <v>102220.66890999999</v>
      </c>
      <c r="E131" s="67">
        <f t="shared" si="29"/>
        <v>8107605.8260399997</v>
      </c>
      <c r="F131" s="67">
        <f t="shared" si="29"/>
        <v>662085.41796000092</v>
      </c>
      <c r="G131" s="67">
        <f t="shared" si="29"/>
        <v>764306.08687000058</v>
      </c>
      <c r="H131" s="53">
        <f t="shared" si="28"/>
        <v>92.450299565415364</v>
      </c>
    </row>
    <row r="132" spans="1:8" s="45" customFormat="1" ht="11.25" customHeight="1" x14ac:dyDescent="0.2">
      <c r="A132" s="68" t="s">
        <v>177</v>
      </c>
      <c r="B132" s="52">
        <v>297713.95700000005</v>
      </c>
      <c r="C132" s="52">
        <v>297620.37267000001</v>
      </c>
      <c r="D132" s="52">
        <v>92.381910000000005</v>
      </c>
      <c r="E132" s="52">
        <v>297712.75458000001</v>
      </c>
      <c r="F132" s="52">
        <v>1.2024200000450946</v>
      </c>
      <c r="G132" s="52">
        <v>93.584330000041518</v>
      </c>
      <c r="H132" s="53">
        <f t="shared" si="28"/>
        <v>99.99959611567688</v>
      </c>
    </row>
    <row r="133" spans="1:8" s="45" customFormat="1" ht="11.25" customHeight="1" x14ac:dyDescent="0.2">
      <c r="A133" s="68" t="s">
        <v>178</v>
      </c>
      <c r="B133" s="52">
        <v>808918.68500000006</v>
      </c>
      <c r="C133" s="52">
        <v>317070.46927</v>
      </c>
      <c r="D133" s="52">
        <v>65272.299450000006</v>
      </c>
      <c r="E133" s="52">
        <v>382342.76871999999</v>
      </c>
      <c r="F133" s="52">
        <v>426575.91628000006</v>
      </c>
      <c r="G133" s="52">
        <v>491848.21573000005</v>
      </c>
      <c r="H133" s="53">
        <f t="shared" si="28"/>
        <v>47.265908899112638</v>
      </c>
    </row>
    <row r="134" spans="1:8" s="45" customFormat="1" ht="11.25" customHeight="1" x14ac:dyDescent="0.2">
      <c r="A134" s="68" t="s">
        <v>179</v>
      </c>
      <c r="B134" s="52">
        <v>494948.10499999998</v>
      </c>
      <c r="C134" s="52">
        <v>492383.87486000004</v>
      </c>
      <c r="D134" s="52">
        <v>30.88176</v>
      </c>
      <c r="E134" s="52">
        <v>492414.75662000006</v>
      </c>
      <c r="F134" s="52">
        <v>2533.3483799999231</v>
      </c>
      <c r="G134" s="52">
        <v>2564.2301399999415</v>
      </c>
      <c r="H134" s="53">
        <f t="shared" si="28"/>
        <v>99.488158787879399</v>
      </c>
    </row>
    <row r="135" spans="1:8" s="45" customFormat="1" ht="11.4" x14ac:dyDescent="0.2">
      <c r="A135" s="68" t="s">
        <v>180</v>
      </c>
      <c r="B135" s="52">
        <v>1911085.4530000002</v>
      </c>
      <c r="C135" s="52">
        <v>1872674.3834300002</v>
      </c>
      <c r="D135" s="52">
        <v>4683.7883600000005</v>
      </c>
      <c r="E135" s="52">
        <v>1877358.1717900001</v>
      </c>
      <c r="F135" s="52">
        <v>33727.281210000161</v>
      </c>
      <c r="G135" s="52">
        <v>38411.069570000051</v>
      </c>
      <c r="H135" s="53">
        <f t="shared" si="28"/>
        <v>98.235176707715738</v>
      </c>
    </row>
    <row r="136" spans="1:8" s="45" customFormat="1" ht="11.25" customHeight="1" x14ac:dyDescent="0.2">
      <c r="A136" s="65" t="s">
        <v>181</v>
      </c>
      <c r="B136" s="69">
        <f>SUM(B137:B138)</f>
        <v>5257025.0439999998</v>
      </c>
      <c r="C136" s="69">
        <f>SUM(C137:C138)</f>
        <v>5025636.0568999993</v>
      </c>
      <c r="D136" s="69">
        <f>SUM(D137:D138)</f>
        <v>32141.317429999999</v>
      </c>
      <c r="E136" s="57">
        <f t="shared" ref="E136" si="31">SUM(C136:D136)</f>
        <v>5057777.3743299991</v>
      </c>
      <c r="F136" s="57">
        <f>B136-E136</f>
        <v>199247.66967000067</v>
      </c>
      <c r="G136" s="57">
        <f>B136-C136</f>
        <v>231388.98710000049</v>
      </c>
      <c r="H136" s="53">
        <f t="shared" si="28"/>
        <v>96.209877868141263</v>
      </c>
    </row>
    <row r="137" spans="1:8" s="45" customFormat="1" ht="11.25" customHeight="1" x14ac:dyDescent="0.2">
      <c r="A137" s="70" t="s">
        <v>181</v>
      </c>
      <c r="B137" s="52">
        <v>4371447.3</v>
      </c>
      <c r="C137" s="52">
        <v>4320574.9346399996</v>
      </c>
      <c r="D137" s="52">
        <v>15736.184590000001</v>
      </c>
      <c r="E137" s="52">
        <v>4336311.1192299994</v>
      </c>
      <c r="F137" s="52">
        <v>35136.180770000443</v>
      </c>
      <c r="G137" s="52">
        <v>50872.365360000171</v>
      </c>
      <c r="H137" s="53">
        <f t="shared" si="28"/>
        <v>99.196234602439333</v>
      </c>
    </row>
    <row r="138" spans="1:8" s="45" customFormat="1" ht="11.25" customHeight="1" x14ac:dyDescent="0.2">
      <c r="A138" s="70" t="s">
        <v>182</v>
      </c>
      <c r="B138" s="52">
        <v>885577.74399999995</v>
      </c>
      <c r="C138" s="52">
        <v>705061.12225999997</v>
      </c>
      <c r="D138" s="52">
        <v>16405.132839999998</v>
      </c>
      <c r="E138" s="52">
        <v>721466.25509999995</v>
      </c>
      <c r="F138" s="52">
        <v>164111.4889</v>
      </c>
      <c r="G138" s="52">
        <v>180516.62173999997</v>
      </c>
      <c r="H138" s="53">
        <f t="shared" si="28"/>
        <v>81.468426683947911</v>
      </c>
    </row>
    <row r="139" spans="1:8" s="45" customFormat="1" ht="11.25" customHeight="1" x14ac:dyDescent="0.2">
      <c r="A139" s="65" t="s">
        <v>183</v>
      </c>
      <c r="B139" s="71">
        <f t="shared" ref="B139:G139" si="32">SUM(B140:B143)</f>
        <v>117274608.19261998</v>
      </c>
      <c r="C139" s="71">
        <f t="shared" si="32"/>
        <v>101363855.48289999</v>
      </c>
      <c r="D139" s="71">
        <f t="shared" si="32"/>
        <v>843485.85790000006</v>
      </c>
      <c r="E139" s="71">
        <f t="shared" si="32"/>
        <v>102207341.3408</v>
      </c>
      <c r="F139" s="71">
        <f t="shared" si="32"/>
        <v>15067266.851819983</v>
      </c>
      <c r="G139" s="71">
        <f t="shared" si="32"/>
        <v>15910752.709719984</v>
      </c>
      <c r="H139" s="53">
        <f t="shared" si="28"/>
        <v>87.15214905934927</v>
      </c>
    </row>
    <row r="140" spans="1:8" s="45" customFormat="1" ht="11.25" customHeight="1" x14ac:dyDescent="0.2">
      <c r="A140" s="70" t="s">
        <v>184</v>
      </c>
      <c r="B140" s="52">
        <v>38021121.282289989</v>
      </c>
      <c r="C140" s="52">
        <v>36927502.290260002</v>
      </c>
      <c r="D140" s="52">
        <v>297064.49887000007</v>
      </c>
      <c r="E140" s="52">
        <v>37224566.789130002</v>
      </c>
      <c r="F140" s="52">
        <v>796554.49315998703</v>
      </c>
      <c r="G140" s="52">
        <v>1093618.9920299873</v>
      </c>
      <c r="H140" s="53">
        <f t="shared" si="28"/>
        <v>97.904968432556416</v>
      </c>
    </row>
    <row r="141" spans="1:8" s="45" customFormat="1" ht="11.25" customHeight="1" x14ac:dyDescent="0.2">
      <c r="A141" s="70" t="s">
        <v>185</v>
      </c>
      <c r="B141" s="52">
        <v>11971244.294539999</v>
      </c>
      <c r="C141" s="52">
        <v>11431998.308779998</v>
      </c>
      <c r="D141" s="52">
        <v>132849.09554999997</v>
      </c>
      <c r="E141" s="52">
        <v>11564847.404329998</v>
      </c>
      <c r="F141" s="52">
        <v>406396.8902100008</v>
      </c>
      <c r="G141" s="52">
        <v>539245.98576000147</v>
      </c>
      <c r="H141" s="53">
        <f t="shared" si="28"/>
        <v>96.605224317447465</v>
      </c>
    </row>
    <row r="142" spans="1:8" s="45" customFormat="1" ht="11.25" customHeight="1" x14ac:dyDescent="0.2">
      <c r="A142" s="70" t="s">
        <v>186</v>
      </c>
      <c r="B142" s="52">
        <v>12727145.882339999</v>
      </c>
      <c r="C142" s="52">
        <v>11085110.21153</v>
      </c>
      <c r="D142" s="52">
        <v>287926.01207</v>
      </c>
      <c r="E142" s="52">
        <v>11373036.2236</v>
      </c>
      <c r="F142" s="52">
        <v>1354109.6587399989</v>
      </c>
      <c r="G142" s="52">
        <v>1642035.6708099991</v>
      </c>
      <c r="H142" s="53">
        <f t="shared" si="28"/>
        <v>89.360460929272904</v>
      </c>
    </row>
    <row r="143" spans="1:8" s="45" customFormat="1" ht="22.5" customHeight="1" x14ac:dyDescent="0.2">
      <c r="A143" s="72" t="s">
        <v>187</v>
      </c>
      <c r="B143" s="57">
        <f t="shared" ref="B143:G143" si="33">SUM(B144)</f>
        <v>54555096.733449996</v>
      </c>
      <c r="C143" s="57">
        <f t="shared" si="33"/>
        <v>41919244.67233</v>
      </c>
      <c r="D143" s="57">
        <f t="shared" si="33"/>
        <v>125646.25141000001</v>
      </c>
      <c r="E143" s="57">
        <f t="shared" si="33"/>
        <v>42044890.92374</v>
      </c>
      <c r="F143" s="57">
        <f t="shared" si="33"/>
        <v>12510205.809709996</v>
      </c>
      <c r="G143" s="57">
        <f t="shared" si="33"/>
        <v>12635852.061119996</v>
      </c>
      <c r="H143" s="73">
        <f>+H144</f>
        <v>77.06867633131796</v>
      </c>
    </row>
    <row r="144" spans="1:8" s="45" customFormat="1" ht="11.25" customHeight="1" x14ac:dyDescent="0.2">
      <c r="A144" s="70" t="s">
        <v>188</v>
      </c>
      <c r="B144" s="52">
        <v>54555096.733449996</v>
      </c>
      <c r="C144" s="52">
        <v>41919244.67233</v>
      </c>
      <c r="D144" s="52">
        <v>125646.25141000001</v>
      </c>
      <c r="E144" s="52">
        <v>42044890.92374</v>
      </c>
      <c r="F144" s="52">
        <v>12510205.809709996</v>
      </c>
      <c r="G144" s="52">
        <v>12635852.061119996</v>
      </c>
      <c r="H144" s="53">
        <f>E144/B144*100</f>
        <v>77.06867633131796</v>
      </c>
    </row>
    <row r="145" spans="1:8" s="45" customFormat="1" ht="11.25" customHeight="1" x14ac:dyDescent="0.2">
      <c r="A145" s="60"/>
      <c r="B145" s="56"/>
      <c r="C145" s="55"/>
      <c r="D145" s="56"/>
      <c r="E145" s="55"/>
      <c r="F145" s="55"/>
      <c r="G145" s="55"/>
      <c r="H145" s="53"/>
    </row>
    <row r="146" spans="1:8" s="45" customFormat="1" ht="11.25" customHeight="1" x14ac:dyDescent="0.2">
      <c r="A146" s="47" t="s">
        <v>189</v>
      </c>
      <c r="B146" s="52">
        <v>234545846.29847002</v>
      </c>
      <c r="C146" s="52">
        <v>206437088.81981</v>
      </c>
      <c r="D146" s="52">
        <v>13430842.985610001</v>
      </c>
      <c r="E146" s="52">
        <v>219867931.80542001</v>
      </c>
      <c r="F146" s="52">
        <v>14677914.493050009</v>
      </c>
      <c r="G146" s="52">
        <v>28108757.478660017</v>
      </c>
      <c r="H146" s="53">
        <f>E146/B146*100</f>
        <v>93.741984893489985</v>
      </c>
    </row>
    <row r="147" spans="1:8" s="45" customFormat="1" ht="11.25" customHeight="1" x14ac:dyDescent="0.2">
      <c r="A147" s="60"/>
      <c r="B147" s="52"/>
      <c r="C147" s="59"/>
      <c r="D147" s="52"/>
      <c r="E147" s="59"/>
      <c r="F147" s="59"/>
      <c r="G147" s="59"/>
      <c r="H147" s="53"/>
    </row>
    <row r="148" spans="1:8" s="45" customFormat="1" ht="11.25" customHeight="1" x14ac:dyDescent="0.2">
      <c r="A148" s="47" t="s">
        <v>190</v>
      </c>
      <c r="B148" s="63">
        <f t="shared" ref="B148:G148" si="34">SUM(B149:B167)</f>
        <v>11194144.434</v>
      </c>
      <c r="C148" s="63">
        <f t="shared" si="34"/>
        <v>9640006.3691100013</v>
      </c>
      <c r="D148" s="63">
        <f t="shared" ref="D148" si="35">SUM(D149:D167)</f>
        <v>156341.59494000001</v>
      </c>
      <c r="E148" s="57">
        <f t="shared" si="34"/>
        <v>9796347.9640500024</v>
      </c>
      <c r="F148" s="57">
        <f t="shared" si="34"/>
        <v>1397796.4699499989</v>
      </c>
      <c r="G148" s="57">
        <f t="shared" si="34"/>
        <v>1554138.0648899984</v>
      </c>
      <c r="H148" s="53">
        <f t="shared" ref="H148:H167" si="36">E148/B148*100</f>
        <v>87.513146018516011</v>
      </c>
    </row>
    <row r="149" spans="1:8" s="45" customFormat="1" ht="11.25" customHeight="1" x14ac:dyDescent="0.2">
      <c r="A149" s="74" t="s">
        <v>191</v>
      </c>
      <c r="B149" s="52">
        <v>3398691.7259999998</v>
      </c>
      <c r="C149" s="52">
        <v>2188224.0997800021</v>
      </c>
      <c r="D149" s="52">
        <v>102229.69403</v>
      </c>
      <c r="E149" s="52">
        <v>2290453.793810002</v>
      </c>
      <c r="F149" s="52">
        <v>1108237.9321899978</v>
      </c>
      <c r="G149" s="52">
        <v>1210467.6262199976</v>
      </c>
      <c r="H149" s="53">
        <f t="shared" si="36"/>
        <v>67.392219667586346</v>
      </c>
    </row>
    <row r="150" spans="1:8" s="45" customFormat="1" ht="11.25" customHeight="1" x14ac:dyDescent="0.2">
      <c r="A150" s="74" t="s">
        <v>192</v>
      </c>
      <c r="B150" s="52">
        <v>198782.07500000001</v>
      </c>
      <c r="C150" s="52">
        <v>197876.11944000001</v>
      </c>
      <c r="D150" s="52">
        <v>905.9548299999999</v>
      </c>
      <c r="E150" s="52">
        <v>198782.07427000001</v>
      </c>
      <c r="F150" s="52">
        <v>7.299999997485429E-4</v>
      </c>
      <c r="G150" s="52">
        <v>905.95556000000215</v>
      </c>
      <c r="H150" s="53">
        <f t="shared" si="36"/>
        <v>99.999999632763675</v>
      </c>
    </row>
    <row r="151" spans="1:8" s="45" customFormat="1" ht="11.25" customHeight="1" x14ac:dyDescent="0.2">
      <c r="A151" s="51" t="s">
        <v>193</v>
      </c>
      <c r="B151" s="52">
        <v>220794.111</v>
      </c>
      <c r="C151" s="52">
        <v>184248.09372</v>
      </c>
      <c r="D151" s="52">
        <v>225.23521</v>
      </c>
      <c r="E151" s="52">
        <v>184473.32893000002</v>
      </c>
      <c r="F151" s="52">
        <v>36320.782069999987</v>
      </c>
      <c r="G151" s="52">
        <v>36546.01728</v>
      </c>
      <c r="H151" s="53">
        <f t="shared" si="36"/>
        <v>83.54993169632138</v>
      </c>
    </row>
    <row r="152" spans="1:8" s="45" customFormat="1" ht="11.25" customHeight="1" x14ac:dyDescent="0.2">
      <c r="A152" s="51" t="s">
        <v>194</v>
      </c>
      <c r="B152" s="52">
        <v>92317.24</v>
      </c>
      <c r="C152" s="52">
        <v>89854.288039999999</v>
      </c>
      <c r="D152" s="52">
        <v>1474.4250400000001</v>
      </c>
      <c r="E152" s="52">
        <v>91328.713080000001</v>
      </c>
      <c r="F152" s="52">
        <v>988.52692000000388</v>
      </c>
      <c r="G152" s="52">
        <v>2462.9519600000058</v>
      </c>
      <c r="H152" s="53">
        <f t="shared" si="36"/>
        <v>98.929206592398117</v>
      </c>
    </row>
    <row r="153" spans="1:8" s="45" customFormat="1" ht="11.25" customHeight="1" x14ac:dyDescent="0.2">
      <c r="A153" s="51" t="s">
        <v>195</v>
      </c>
      <c r="B153" s="52">
        <v>164715.45299999998</v>
      </c>
      <c r="C153" s="52">
        <v>163114.81015999999</v>
      </c>
      <c r="D153" s="52">
        <v>1599.9750300000001</v>
      </c>
      <c r="E153" s="52">
        <v>164714.78519</v>
      </c>
      <c r="F153" s="52">
        <v>0.66780999998445623</v>
      </c>
      <c r="G153" s="52">
        <v>1600.6428399999859</v>
      </c>
      <c r="H153" s="53">
        <f t="shared" si="36"/>
        <v>99.99959456748725</v>
      </c>
    </row>
    <row r="154" spans="1:8" s="45" customFormat="1" ht="11.25" customHeight="1" x14ac:dyDescent="0.2">
      <c r="A154" s="51" t="s">
        <v>196</v>
      </c>
      <c r="B154" s="52">
        <v>111548</v>
      </c>
      <c r="C154" s="52">
        <v>102112.55404999999</v>
      </c>
      <c r="D154" s="52">
        <v>916.58074999999997</v>
      </c>
      <c r="E154" s="52">
        <v>103029.13479999999</v>
      </c>
      <c r="F154" s="52">
        <v>8518.8652000000147</v>
      </c>
      <c r="G154" s="52">
        <v>9435.4459500000085</v>
      </c>
      <c r="H154" s="53">
        <f t="shared" si="36"/>
        <v>92.363049808154329</v>
      </c>
    </row>
    <row r="155" spans="1:8" s="45" customFormat="1" ht="11.25" customHeight="1" x14ac:dyDescent="0.2">
      <c r="A155" s="51" t="s">
        <v>197</v>
      </c>
      <c r="B155" s="52">
        <v>31159</v>
      </c>
      <c r="C155" s="52">
        <v>29777.875350000002</v>
      </c>
      <c r="D155" s="52">
        <v>549.57118999999989</v>
      </c>
      <c r="E155" s="52">
        <v>30327.446540000001</v>
      </c>
      <c r="F155" s="52">
        <v>831.55345999999918</v>
      </c>
      <c r="G155" s="52">
        <v>1381.1246499999979</v>
      </c>
      <c r="H155" s="53">
        <f t="shared" si="36"/>
        <v>97.331257549985565</v>
      </c>
    </row>
    <row r="156" spans="1:8" s="45" customFormat="1" ht="11.25" customHeight="1" x14ac:dyDescent="0.2">
      <c r="A156" s="74" t="s">
        <v>198</v>
      </c>
      <c r="B156" s="52">
        <v>99909</v>
      </c>
      <c r="C156" s="52">
        <v>89778.138390000007</v>
      </c>
      <c r="D156" s="52">
        <v>445.21125999999998</v>
      </c>
      <c r="E156" s="52">
        <v>90223.349650000004</v>
      </c>
      <c r="F156" s="52">
        <v>9685.6503499999963</v>
      </c>
      <c r="G156" s="52">
        <v>10130.861609999993</v>
      </c>
      <c r="H156" s="53">
        <f t="shared" si="36"/>
        <v>90.305527680188973</v>
      </c>
    </row>
    <row r="157" spans="1:8" s="45" customFormat="1" ht="11.25" customHeight="1" x14ac:dyDescent="0.2">
      <c r="A157" s="51" t="s">
        <v>199</v>
      </c>
      <c r="B157" s="52">
        <v>561809.299</v>
      </c>
      <c r="C157" s="52">
        <v>539102.93062999996</v>
      </c>
      <c r="D157" s="52">
        <v>11743.563269999999</v>
      </c>
      <c r="E157" s="52">
        <v>550846.4939</v>
      </c>
      <c r="F157" s="52">
        <v>10962.805099999998</v>
      </c>
      <c r="G157" s="52">
        <v>22706.36837000004</v>
      </c>
      <c r="H157" s="53">
        <f t="shared" si="36"/>
        <v>98.048660796552596</v>
      </c>
    </row>
    <row r="158" spans="1:8" s="45" customFormat="1" ht="11.25" customHeight="1" x14ac:dyDescent="0.2">
      <c r="A158" s="51" t="s">
        <v>200</v>
      </c>
      <c r="B158" s="52">
        <v>657165.00000000012</v>
      </c>
      <c r="C158" s="52">
        <v>654366.77162000001</v>
      </c>
      <c r="D158" s="52">
        <v>235.30536999999998</v>
      </c>
      <c r="E158" s="52">
        <v>654602.07698999997</v>
      </c>
      <c r="F158" s="52">
        <v>2562.9230100001441</v>
      </c>
      <c r="G158" s="52">
        <v>2798.2283800001023</v>
      </c>
      <c r="H158" s="53">
        <f t="shared" si="36"/>
        <v>99.61000311793839</v>
      </c>
    </row>
    <row r="159" spans="1:8" s="45" customFormat="1" ht="11.25" customHeight="1" x14ac:dyDescent="0.2">
      <c r="A159" s="51" t="s">
        <v>201</v>
      </c>
      <c r="B159" s="52">
        <v>346533</v>
      </c>
      <c r="C159" s="52">
        <v>245647.62013</v>
      </c>
      <c r="D159" s="52">
        <v>4443.88706</v>
      </c>
      <c r="E159" s="52">
        <v>250091.50719</v>
      </c>
      <c r="F159" s="52">
        <v>96441.492809999996</v>
      </c>
      <c r="G159" s="52">
        <v>100885.37987</v>
      </c>
      <c r="H159" s="53">
        <f t="shared" si="36"/>
        <v>72.169607855528923</v>
      </c>
    </row>
    <row r="160" spans="1:8" s="45" customFormat="1" ht="11.25" customHeight="1" x14ac:dyDescent="0.2">
      <c r="A160" s="51" t="s">
        <v>202</v>
      </c>
      <c r="B160" s="52">
        <v>318188</v>
      </c>
      <c r="C160" s="52">
        <v>299361.42200999998</v>
      </c>
      <c r="D160" s="52">
        <v>837.56270999999992</v>
      </c>
      <c r="E160" s="52">
        <v>300198.98472000001</v>
      </c>
      <c r="F160" s="52">
        <v>17989.015279999992</v>
      </c>
      <c r="G160" s="52">
        <v>18826.57799000002</v>
      </c>
      <c r="H160" s="53">
        <f t="shared" si="36"/>
        <v>94.346419324424559</v>
      </c>
    </row>
    <row r="161" spans="1:8" s="45" customFormat="1" ht="11.25" customHeight="1" x14ac:dyDescent="0.2">
      <c r="A161" s="51" t="s">
        <v>203</v>
      </c>
      <c r="B161" s="52">
        <v>177738</v>
      </c>
      <c r="C161" s="52">
        <v>173277.50865999999</v>
      </c>
      <c r="D161" s="52">
        <v>3846.4177500000001</v>
      </c>
      <c r="E161" s="52">
        <v>177123.92640999999</v>
      </c>
      <c r="F161" s="52">
        <v>614.07359000001452</v>
      </c>
      <c r="G161" s="52">
        <v>4460.4913400000078</v>
      </c>
      <c r="H161" s="53">
        <f t="shared" si="36"/>
        <v>99.654506301409924</v>
      </c>
    </row>
    <row r="162" spans="1:8" s="45" customFormat="1" ht="11.25" customHeight="1" x14ac:dyDescent="0.2">
      <c r="A162" s="51" t="s">
        <v>204</v>
      </c>
      <c r="B162" s="52">
        <v>191057.20300000001</v>
      </c>
      <c r="C162" s="52">
        <v>148275.83151999998</v>
      </c>
      <c r="D162" s="52">
        <v>3842.8037200000003</v>
      </c>
      <c r="E162" s="52">
        <v>152118.63523999997</v>
      </c>
      <c r="F162" s="52">
        <v>38938.567760000034</v>
      </c>
      <c r="G162" s="52">
        <v>42781.371480000031</v>
      </c>
      <c r="H162" s="53">
        <f t="shared" si="36"/>
        <v>79.619419132813306</v>
      </c>
    </row>
    <row r="163" spans="1:8" s="45" customFormat="1" ht="11.25" customHeight="1" x14ac:dyDescent="0.2">
      <c r="A163" s="51" t="s">
        <v>205</v>
      </c>
      <c r="B163" s="52">
        <v>1018692.9449999999</v>
      </c>
      <c r="C163" s="52">
        <v>964432.99216999987</v>
      </c>
      <c r="D163" s="52">
        <v>18256.940519999996</v>
      </c>
      <c r="E163" s="52">
        <v>982689.93268999981</v>
      </c>
      <c r="F163" s="52">
        <v>36003.012310000136</v>
      </c>
      <c r="G163" s="52">
        <v>54259.952830000082</v>
      </c>
      <c r="H163" s="53">
        <f t="shared" si="36"/>
        <v>96.465764047281183</v>
      </c>
    </row>
    <row r="164" spans="1:8" s="45" customFormat="1" ht="11.25" customHeight="1" x14ac:dyDescent="0.2">
      <c r="A164" s="51" t="s">
        <v>206</v>
      </c>
      <c r="B164" s="52">
        <v>81964.382000000012</v>
      </c>
      <c r="C164" s="52">
        <v>69886.91373</v>
      </c>
      <c r="D164" s="52">
        <v>593.95057999999995</v>
      </c>
      <c r="E164" s="52">
        <v>70480.864310000004</v>
      </c>
      <c r="F164" s="52">
        <v>11483.517690000008</v>
      </c>
      <c r="G164" s="52">
        <v>12077.468270000012</v>
      </c>
      <c r="H164" s="53">
        <f t="shared" si="36"/>
        <v>85.989624505434563</v>
      </c>
    </row>
    <row r="165" spans="1:8" s="45" customFormat="1" ht="11.25" customHeight="1" x14ac:dyDescent="0.2">
      <c r="A165" s="51" t="s">
        <v>207</v>
      </c>
      <c r="B165" s="52">
        <v>3409159.0000000005</v>
      </c>
      <c r="C165" s="52">
        <v>3407595.4249100001</v>
      </c>
      <c r="D165" s="52">
        <v>1459.8119999999999</v>
      </c>
      <c r="E165" s="52">
        <v>3409055.23691</v>
      </c>
      <c r="F165" s="52">
        <v>103.76309000048786</v>
      </c>
      <c r="G165" s="52">
        <v>1563.5750900004059</v>
      </c>
      <c r="H165" s="53">
        <f t="shared" si="36"/>
        <v>99.996956343485294</v>
      </c>
    </row>
    <row r="166" spans="1:8" s="45" customFormat="1" ht="11.25" customHeight="1" x14ac:dyDescent="0.2">
      <c r="A166" s="51" t="s">
        <v>208</v>
      </c>
      <c r="B166" s="52">
        <v>43490</v>
      </c>
      <c r="C166" s="52">
        <v>39140.276140000002</v>
      </c>
      <c r="D166" s="52">
        <v>2395.8220699999997</v>
      </c>
      <c r="E166" s="52">
        <v>41536.098210000004</v>
      </c>
      <c r="F166" s="52">
        <v>1953.9017899999963</v>
      </c>
      <c r="G166" s="52">
        <v>4349.7238599999982</v>
      </c>
      <c r="H166" s="53">
        <f t="shared" si="36"/>
        <v>95.507238928489315</v>
      </c>
    </row>
    <row r="167" spans="1:8" s="45" customFormat="1" ht="11.25" customHeight="1" x14ac:dyDescent="0.2">
      <c r="A167" s="51" t="s">
        <v>209</v>
      </c>
      <c r="B167" s="52">
        <v>70431</v>
      </c>
      <c r="C167" s="52">
        <v>53932.698659999995</v>
      </c>
      <c r="D167" s="52">
        <v>338.88254999999998</v>
      </c>
      <c r="E167" s="52">
        <v>54271.581209999997</v>
      </c>
      <c r="F167" s="52">
        <v>16159.418790000003</v>
      </c>
      <c r="G167" s="52">
        <v>16498.301340000005</v>
      </c>
      <c r="H167" s="53">
        <f t="shared" si="36"/>
        <v>77.056383140946451</v>
      </c>
    </row>
    <row r="168" spans="1:8" s="45" customFormat="1" ht="11.25" customHeight="1" x14ac:dyDescent="0.2">
      <c r="A168" s="60"/>
      <c r="B168" s="52"/>
      <c r="C168" s="59"/>
      <c r="D168" s="52"/>
      <c r="E168" s="59"/>
      <c r="F168" s="59"/>
      <c r="G168" s="59"/>
      <c r="H168" s="53"/>
    </row>
    <row r="169" spans="1:8" s="45" customFormat="1" ht="11.25" customHeight="1" x14ac:dyDescent="0.2">
      <c r="A169" s="47" t="s">
        <v>210</v>
      </c>
      <c r="B169" s="63">
        <f t="shared" ref="B169:G169" si="37">SUM(B170:B177)</f>
        <v>85456001.935849994</v>
      </c>
      <c r="C169" s="63">
        <f t="shared" si="37"/>
        <v>65466665.863619998</v>
      </c>
      <c r="D169" s="63">
        <f t="shared" ref="D169" si="38">SUM(D170:D177)</f>
        <v>1185039.1276099996</v>
      </c>
      <c r="E169" s="57">
        <f t="shared" si="37"/>
        <v>66651704.991229996</v>
      </c>
      <c r="F169" s="57">
        <f t="shared" si="37"/>
        <v>18804296.944620002</v>
      </c>
      <c r="G169" s="57">
        <f t="shared" si="37"/>
        <v>19989336.072230004</v>
      </c>
      <c r="H169" s="53">
        <f t="shared" ref="H169:H177" si="39">E169/B169*100</f>
        <v>77.99534670632498</v>
      </c>
    </row>
    <row r="170" spans="1:8" s="45" customFormat="1" ht="11.25" customHeight="1" x14ac:dyDescent="0.2">
      <c r="A170" s="51" t="s">
        <v>90</v>
      </c>
      <c r="B170" s="52">
        <v>84539152.742809996</v>
      </c>
      <c r="C170" s="52">
        <v>64729139.875949994</v>
      </c>
      <c r="D170" s="52">
        <v>1171940.9657999999</v>
      </c>
      <c r="E170" s="52">
        <v>65901080.841749996</v>
      </c>
      <c r="F170" s="52">
        <v>18638071.90106</v>
      </c>
      <c r="G170" s="52">
        <v>19810012.866860002</v>
      </c>
      <c r="H170" s="53">
        <f t="shared" si="39"/>
        <v>77.953325416257897</v>
      </c>
    </row>
    <row r="171" spans="1:8" s="45" customFormat="1" ht="11.25" customHeight="1" x14ac:dyDescent="0.2">
      <c r="A171" s="51" t="s">
        <v>211</v>
      </c>
      <c r="B171" s="52">
        <v>28825</v>
      </c>
      <c r="C171" s="52">
        <v>23444.066139999999</v>
      </c>
      <c r="D171" s="52">
        <v>347.42498000000001</v>
      </c>
      <c r="E171" s="52">
        <v>23791.491119999999</v>
      </c>
      <c r="F171" s="52">
        <v>5033.5088800000012</v>
      </c>
      <c r="G171" s="52">
        <v>5380.933860000001</v>
      </c>
      <c r="H171" s="53">
        <f t="shared" si="39"/>
        <v>82.537696860364264</v>
      </c>
    </row>
    <row r="172" spans="1:8" s="45" customFormat="1" ht="11.25" customHeight="1" x14ac:dyDescent="0.2">
      <c r="A172" s="51" t="s">
        <v>212</v>
      </c>
      <c r="B172" s="52">
        <v>19119.286</v>
      </c>
      <c r="C172" s="52">
        <v>16662.3501</v>
      </c>
      <c r="D172" s="52">
        <v>527.55359999999996</v>
      </c>
      <c r="E172" s="52">
        <v>17189.903699999999</v>
      </c>
      <c r="F172" s="52">
        <v>1929.3823000000011</v>
      </c>
      <c r="G172" s="52">
        <v>2456.9359000000004</v>
      </c>
      <c r="H172" s="53">
        <f t="shared" si="39"/>
        <v>89.908711549165588</v>
      </c>
    </row>
    <row r="173" spans="1:8" s="45" customFormat="1" ht="11.25" customHeight="1" x14ac:dyDescent="0.2">
      <c r="A173" s="51" t="s">
        <v>213</v>
      </c>
      <c r="B173" s="52">
        <v>77760.441999999995</v>
      </c>
      <c r="C173" s="52">
        <v>51180.182649999995</v>
      </c>
      <c r="D173" s="52">
        <v>284.46789000000001</v>
      </c>
      <c r="E173" s="52">
        <v>51464.650539999995</v>
      </c>
      <c r="F173" s="52">
        <v>26295.79146</v>
      </c>
      <c r="G173" s="52">
        <v>26580.25935</v>
      </c>
      <c r="H173" s="53">
        <f t="shared" si="39"/>
        <v>66.183587973946956</v>
      </c>
    </row>
    <row r="174" spans="1:8" s="45" customFormat="1" ht="11.25" customHeight="1" x14ac:dyDescent="0.2">
      <c r="A174" s="51" t="s">
        <v>214</v>
      </c>
      <c r="B174" s="52">
        <v>57203.121039999998</v>
      </c>
      <c r="C174" s="52">
        <v>44209.345390000002</v>
      </c>
      <c r="D174" s="52">
        <v>151.40413000000001</v>
      </c>
      <c r="E174" s="52">
        <v>44360.749520000005</v>
      </c>
      <c r="F174" s="52">
        <v>12842.371519999993</v>
      </c>
      <c r="G174" s="52">
        <v>12993.775649999996</v>
      </c>
      <c r="H174" s="53">
        <f t="shared" si="39"/>
        <v>77.549526517932819</v>
      </c>
    </row>
    <row r="175" spans="1:8" s="45" customFormat="1" ht="11.25" customHeight="1" x14ac:dyDescent="0.2">
      <c r="A175" s="51" t="s">
        <v>215</v>
      </c>
      <c r="B175" s="52">
        <v>110122.99999999999</v>
      </c>
      <c r="C175" s="52">
        <v>84725.137480000005</v>
      </c>
      <c r="D175" s="52">
        <v>948.28989000000001</v>
      </c>
      <c r="E175" s="52">
        <v>85673.427370000005</v>
      </c>
      <c r="F175" s="52">
        <v>24449.572629999981</v>
      </c>
      <c r="G175" s="52">
        <v>25397.862519999981</v>
      </c>
      <c r="H175" s="53">
        <f t="shared" si="39"/>
        <v>77.797941728794186</v>
      </c>
    </row>
    <row r="176" spans="1:8" s="45" customFormat="1" ht="11.25" customHeight="1" x14ac:dyDescent="0.2">
      <c r="A176" s="51" t="s">
        <v>216</v>
      </c>
      <c r="B176" s="52">
        <v>542708.85299999989</v>
      </c>
      <c r="C176" s="52">
        <v>441129.95570999989</v>
      </c>
      <c r="D176" s="52">
        <v>10595.539610000002</v>
      </c>
      <c r="E176" s="52">
        <v>451725.49531999987</v>
      </c>
      <c r="F176" s="52">
        <v>90983.357680000016</v>
      </c>
      <c r="G176" s="52">
        <v>101578.89728999999</v>
      </c>
      <c r="H176" s="53">
        <f t="shared" si="39"/>
        <v>83.235328265411582</v>
      </c>
    </row>
    <row r="177" spans="1:8" s="45" customFormat="1" ht="11.25" customHeight="1" x14ac:dyDescent="0.2">
      <c r="A177" s="51" t="s">
        <v>217</v>
      </c>
      <c r="B177" s="52">
        <v>81109.490999999995</v>
      </c>
      <c r="C177" s="52">
        <v>76174.950200000007</v>
      </c>
      <c r="D177" s="52">
        <v>243.48170999999999</v>
      </c>
      <c r="E177" s="52">
        <v>76418.431909999999</v>
      </c>
      <c r="F177" s="52">
        <v>4691.0590899999952</v>
      </c>
      <c r="G177" s="52">
        <v>4934.5407999999879</v>
      </c>
      <c r="H177" s="53">
        <f t="shared" si="39"/>
        <v>94.216386970052625</v>
      </c>
    </row>
    <row r="178" spans="1:8" s="45" customFormat="1" ht="11.25" customHeight="1" x14ac:dyDescent="0.2">
      <c r="A178" s="60"/>
      <c r="B178" s="56"/>
      <c r="C178" s="55"/>
      <c r="D178" s="56"/>
      <c r="E178" s="55"/>
      <c r="F178" s="55"/>
      <c r="G178" s="55"/>
      <c r="H178" s="53"/>
    </row>
    <row r="179" spans="1:8" s="45" customFormat="1" ht="11.25" customHeight="1" x14ac:dyDescent="0.2">
      <c r="A179" s="47" t="s">
        <v>218</v>
      </c>
      <c r="B179" s="63">
        <f t="shared" ref="B179:G179" si="40">SUM(B180:B182)</f>
        <v>1203926</v>
      </c>
      <c r="C179" s="63">
        <f t="shared" si="40"/>
        <v>952304.00624999998</v>
      </c>
      <c r="D179" s="63">
        <f t="shared" ref="D179" si="41">SUM(D180:D182)</f>
        <v>16508.213479999999</v>
      </c>
      <c r="E179" s="57">
        <f t="shared" si="40"/>
        <v>968812.2197299999</v>
      </c>
      <c r="F179" s="57">
        <f t="shared" si="40"/>
        <v>235113.7802700001</v>
      </c>
      <c r="G179" s="57">
        <f t="shared" si="40"/>
        <v>251621.99375000008</v>
      </c>
      <c r="H179" s="53">
        <f>E179/B179*100</f>
        <v>80.471077103576121</v>
      </c>
    </row>
    <row r="180" spans="1:8" s="45" customFormat="1" ht="11.25" customHeight="1" x14ac:dyDescent="0.2">
      <c r="A180" s="51" t="s">
        <v>191</v>
      </c>
      <c r="B180" s="52">
        <v>1094612</v>
      </c>
      <c r="C180" s="52">
        <v>846979.14862999995</v>
      </c>
      <c r="D180" s="52">
        <v>14769.932279999999</v>
      </c>
      <c r="E180" s="52">
        <v>861749.0809099999</v>
      </c>
      <c r="F180" s="52">
        <v>232862.9190900001</v>
      </c>
      <c r="G180" s="52">
        <v>247632.85137000005</v>
      </c>
      <c r="H180" s="53">
        <f>E180/B180*100</f>
        <v>78.726441963910489</v>
      </c>
    </row>
    <row r="181" spans="1:8" s="45" customFormat="1" ht="11.4" customHeight="1" x14ac:dyDescent="0.2">
      <c r="A181" s="51" t="s">
        <v>219</v>
      </c>
      <c r="B181" s="52">
        <v>25239</v>
      </c>
      <c r="C181" s="52">
        <v>23554.623370000001</v>
      </c>
      <c r="D181" s="52">
        <v>746.32239000000004</v>
      </c>
      <c r="E181" s="52">
        <v>24300.945760000002</v>
      </c>
      <c r="F181" s="52">
        <v>938.05423999999766</v>
      </c>
      <c r="G181" s="52">
        <v>1684.3766299999988</v>
      </c>
      <c r="H181" s="53">
        <f>E181/B181*100</f>
        <v>96.283314552874529</v>
      </c>
    </row>
    <row r="182" spans="1:8" s="45" customFormat="1" ht="11.25" customHeight="1" x14ac:dyDescent="0.2">
      <c r="A182" s="51" t="s">
        <v>220</v>
      </c>
      <c r="B182" s="52">
        <v>84075</v>
      </c>
      <c r="C182" s="52">
        <v>81770.234249999994</v>
      </c>
      <c r="D182" s="52">
        <v>991.95881000000008</v>
      </c>
      <c r="E182" s="52">
        <v>82762.193059999991</v>
      </c>
      <c r="F182" s="52">
        <v>1312.8069400000095</v>
      </c>
      <c r="G182" s="52">
        <v>2304.7657500000059</v>
      </c>
      <c r="H182" s="53">
        <f>E182/B182*100</f>
        <v>98.438528765982753</v>
      </c>
    </row>
    <row r="183" spans="1:8" s="45" customFormat="1" ht="11.25" customHeight="1" x14ac:dyDescent="0.2">
      <c r="A183" s="60" t="s">
        <v>221</v>
      </c>
      <c r="B183" s="55"/>
      <c r="C183" s="55"/>
      <c r="D183" s="55"/>
      <c r="E183" s="55"/>
      <c r="F183" s="55"/>
      <c r="G183" s="55"/>
      <c r="H183" s="49"/>
    </row>
    <row r="184" spans="1:8" s="45" customFormat="1" ht="11.25" customHeight="1" x14ac:dyDescent="0.2">
      <c r="A184" s="47" t="s">
        <v>222</v>
      </c>
      <c r="B184" s="57">
        <f t="shared" ref="B184:G184" si="42">SUM(B185:B191)</f>
        <v>7495510.2063599993</v>
      </c>
      <c r="C184" s="57">
        <f t="shared" si="42"/>
        <v>6727958.23336</v>
      </c>
      <c r="D184" s="57">
        <f t="shared" ref="D184" si="43">SUM(D185:D191)</f>
        <v>143668.64132</v>
      </c>
      <c r="E184" s="57">
        <f t="shared" si="42"/>
        <v>6871626.8746800004</v>
      </c>
      <c r="F184" s="57">
        <f t="shared" si="42"/>
        <v>623883.33167999936</v>
      </c>
      <c r="G184" s="57">
        <f t="shared" si="42"/>
        <v>767551.97299999953</v>
      </c>
      <c r="H184" s="49">
        <f t="shared" ref="H184:H191" si="44">E184/B184*100</f>
        <v>91.676572848228147</v>
      </c>
    </row>
    <row r="185" spans="1:8" s="45" customFormat="1" ht="11.25" customHeight="1" x14ac:dyDescent="0.2">
      <c r="A185" s="51" t="s">
        <v>191</v>
      </c>
      <c r="B185" s="52">
        <v>2687567.2373600006</v>
      </c>
      <c r="C185" s="52">
        <v>2551501.7367599993</v>
      </c>
      <c r="D185" s="52">
        <v>16623.96840999999</v>
      </c>
      <c r="E185" s="52">
        <v>2568125.7051699995</v>
      </c>
      <c r="F185" s="52">
        <v>119441.5321900011</v>
      </c>
      <c r="G185" s="52">
        <v>136065.50060000131</v>
      </c>
      <c r="H185" s="53">
        <f t="shared" si="44"/>
        <v>95.555775106585656</v>
      </c>
    </row>
    <row r="186" spans="1:8" s="45" customFormat="1" ht="11.25" customHeight="1" x14ac:dyDescent="0.2">
      <c r="A186" s="51" t="s">
        <v>223</v>
      </c>
      <c r="B186" s="52">
        <v>160091</v>
      </c>
      <c r="C186" s="52">
        <v>154317.72748</v>
      </c>
      <c r="D186" s="52">
        <v>2383.3882899999999</v>
      </c>
      <c r="E186" s="52">
        <v>156701.11577</v>
      </c>
      <c r="F186" s="52">
        <v>3389.884229999996</v>
      </c>
      <c r="G186" s="52">
        <v>5773.2725199999986</v>
      </c>
      <c r="H186" s="53">
        <f t="shared" si="44"/>
        <v>97.882526669206896</v>
      </c>
    </row>
    <row r="187" spans="1:8" s="45" customFormat="1" ht="11.25" customHeight="1" x14ac:dyDescent="0.2">
      <c r="A187" s="51" t="s">
        <v>224</v>
      </c>
      <c r="B187" s="52">
        <v>37206.254999999997</v>
      </c>
      <c r="C187" s="52">
        <v>32443.879730000001</v>
      </c>
      <c r="D187" s="52">
        <v>1585.8148999999999</v>
      </c>
      <c r="E187" s="52">
        <v>34029.694629999998</v>
      </c>
      <c r="F187" s="52">
        <v>3176.5603699999992</v>
      </c>
      <c r="G187" s="52">
        <v>4762.3752699999968</v>
      </c>
      <c r="H187" s="53">
        <f t="shared" si="44"/>
        <v>91.462294794248976</v>
      </c>
    </row>
    <row r="188" spans="1:8" s="45" customFormat="1" ht="11.25" customHeight="1" x14ac:dyDescent="0.2">
      <c r="A188" s="51" t="s">
        <v>225</v>
      </c>
      <c r="B188" s="52">
        <v>47096.514000000003</v>
      </c>
      <c r="C188" s="52">
        <v>46051.373340000006</v>
      </c>
      <c r="D188" s="52">
        <v>0</v>
      </c>
      <c r="E188" s="52">
        <v>46051.373340000006</v>
      </c>
      <c r="F188" s="52">
        <v>1045.1406599999973</v>
      </c>
      <c r="G188" s="52">
        <v>1045.1406599999973</v>
      </c>
      <c r="H188" s="53">
        <f t="shared" si="44"/>
        <v>97.780853461893173</v>
      </c>
    </row>
    <row r="189" spans="1:8" s="45" customFormat="1" ht="11.25" customHeight="1" x14ac:dyDescent="0.2">
      <c r="A189" s="51" t="s">
        <v>226</v>
      </c>
      <c r="B189" s="52">
        <v>52683.652000000002</v>
      </c>
      <c r="C189" s="52">
        <v>52209.23747</v>
      </c>
      <c r="D189" s="52">
        <v>443.78730999999999</v>
      </c>
      <c r="E189" s="52">
        <v>52653.02478</v>
      </c>
      <c r="F189" s="52">
        <v>30.627220000002126</v>
      </c>
      <c r="G189" s="52">
        <v>474.41453000000183</v>
      </c>
      <c r="H189" s="53">
        <f t="shared" si="44"/>
        <v>99.941865799280578</v>
      </c>
    </row>
    <row r="190" spans="1:8" s="45" customFormat="1" ht="11.4" x14ac:dyDescent="0.2">
      <c r="A190" s="51" t="s">
        <v>227</v>
      </c>
      <c r="B190" s="52">
        <v>301979.25800000003</v>
      </c>
      <c r="C190" s="52">
        <v>246213.42518000005</v>
      </c>
      <c r="D190" s="52">
        <v>6484.1907899999997</v>
      </c>
      <c r="E190" s="52">
        <v>252697.61597000004</v>
      </c>
      <c r="F190" s="52">
        <v>49281.642029999988</v>
      </c>
      <c r="G190" s="52">
        <v>55765.832819999981</v>
      </c>
      <c r="H190" s="53">
        <f t="shared" si="44"/>
        <v>83.680454625794212</v>
      </c>
    </row>
    <row r="191" spans="1:8" s="45" customFormat="1" ht="11.4" x14ac:dyDescent="0.2">
      <c r="A191" s="51" t="s">
        <v>228</v>
      </c>
      <c r="B191" s="52">
        <v>4208886.2899999991</v>
      </c>
      <c r="C191" s="52">
        <v>3645220.8534000008</v>
      </c>
      <c r="D191" s="52">
        <v>116147.49162000002</v>
      </c>
      <c r="E191" s="52">
        <v>3761368.3450200008</v>
      </c>
      <c r="F191" s="52">
        <v>447517.94497999828</v>
      </c>
      <c r="G191" s="52">
        <v>563665.43659999827</v>
      </c>
      <c r="H191" s="53">
        <f t="shared" si="44"/>
        <v>89.367307307796182</v>
      </c>
    </row>
    <row r="192" spans="1:8" s="45" customFormat="1" ht="11.4" x14ac:dyDescent="0.2">
      <c r="A192" s="60"/>
      <c r="B192" s="55"/>
      <c r="C192" s="55"/>
      <c r="D192" s="55"/>
      <c r="E192" s="55"/>
      <c r="F192" s="55"/>
      <c r="G192" s="55"/>
      <c r="H192" s="49"/>
    </row>
    <row r="193" spans="1:8" s="45" customFormat="1" ht="11.25" customHeight="1" x14ac:dyDescent="0.2">
      <c r="A193" s="47" t="s">
        <v>229</v>
      </c>
      <c r="B193" s="75">
        <f t="shared" ref="B193:G193" si="45">SUM(B194:B200)</f>
        <v>27638348.611999996</v>
      </c>
      <c r="C193" s="75">
        <f t="shared" si="45"/>
        <v>27050884.876960009</v>
      </c>
      <c r="D193" s="75">
        <f t="shared" ref="D193" si="46">SUM(D194:D200)</f>
        <v>48085.96742999999</v>
      </c>
      <c r="E193" s="75">
        <f t="shared" si="45"/>
        <v>27098970.844390001</v>
      </c>
      <c r="F193" s="75">
        <f t="shared" si="45"/>
        <v>539377.76760999253</v>
      </c>
      <c r="G193" s="75">
        <f t="shared" si="45"/>
        <v>587463.73503999261</v>
      </c>
      <c r="H193" s="49">
        <f t="shared" ref="H193:H200" si="47">E193/B193*100</f>
        <v>98.048444300410168</v>
      </c>
    </row>
    <row r="194" spans="1:8" s="45" customFormat="1" ht="11.25" customHeight="1" x14ac:dyDescent="0.2">
      <c r="A194" s="51" t="s">
        <v>191</v>
      </c>
      <c r="B194" s="52">
        <v>19500576.994999997</v>
      </c>
      <c r="C194" s="52">
        <v>19099054.393980004</v>
      </c>
      <c r="D194" s="52">
        <v>16984.250029999992</v>
      </c>
      <c r="E194" s="52">
        <v>19116038.644010004</v>
      </c>
      <c r="F194" s="52">
        <v>384538.35098999366</v>
      </c>
      <c r="G194" s="52">
        <v>401522.60101999342</v>
      </c>
      <c r="H194" s="53">
        <f t="shared" si="47"/>
        <v>98.028066804953568</v>
      </c>
    </row>
    <row r="195" spans="1:8" s="45" customFormat="1" ht="11.25" customHeight="1" x14ac:dyDescent="0.2">
      <c r="A195" s="51" t="s">
        <v>230</v>
      </c>
      <c r="B195" s="52">
        <v>93201.903000000006</v>
      </c>
      <c r="C195" s="52">
        <v>83608.928220000002</v>
      </c>
      <c r="D195" s="52">
        <v>3273.04342</v>
      </c>
      <c r="E195" s="52">
        <v>86881.971640000003</v>
      </c>
      <c r="F195" s="52">
        <v>6319.9313600000023</v>
      </c>
      <c r="G195" s="52">
        <v>9592.9747800000041</v>
      </c>
      <c r="H195" s="53">
        <f t="shared" si="47"/>
        <v>93.219096223818525</v>
      </c>
    </row>
    <row r="196" spans="1:8" s="45" customFormat="1" ht="11.25" customHeight="1" x14ac:dyDescent="0.2">
      <c r="A196" s="51" t="s">
        <v>231</v>
      </c>
      <c r="B196" s="52">
        <v>329147</v>
      </c>
      <c r="C196" s="52">
        <v>313544.79584999994</v>
      </c>
      <c r="D196" s="52">
        <v>5423.4327800000001</v>
      </c>
      <c r="E196" s="52">
        <v>318968.22862999991</v>
      </c>
      <c r="F196" s="52">
        <v>10178.77137000009</v>
      </c>
      <c r="G196" s="52">
        <v>15602.204150000063</v>
      </c>
      <c r="H196" s="53">
        <f t="shared" si="47"/>
        <v>96.90753026155484</v>
      </c>
    </row>
    <row r="197" spans="1:8" s="45" customFormat="1" ht="11.25" customHeight="1" x14ac:dyDescent="0.2">
      <c r="A197" s="51" t="s">
        <v>232</v>
      </c>
      <c r="B197" s="52">
        <v>53897</v>
      </c>
      <c r="C197" s="52">
        <v>50596.40539</v>
      </c>
      <c r="D197" s="52">
        <v>2053.8101799999999</v>
      </c>
      <c r="E197" s="52">
        <v>52650.21557</v>
      </c>
      <c r="F197" s="52">
        <v>1246.7844299999997</v>
      </c>
      <c r="G197" s="52">
        <v>3300.5946100000001</v>
      </c>
      <c r="H197" s="53">
        <f t="shared" si="47"/>
        <v>97.686727591517155</v>
      </c>
    </row>
    <row r="198" spans="1:8" s="45" customFormat="1" ht="11.25" customHeight="1" x14ac:dyDescent="0.2">
      <c r="A198" s="51" t="s">
        <v>233</v>
      </c>
      <c r="B198" s="52">
        <v>425215.19099999999</v>
      </c>
      <c r="C198" s="52">
        <v>397124.80300999997</v>
      </c>
      <c r="D198" s="52">
        <v>457.38771999999994</v>
      </c>
      <c r="E198" s="52">
        <v>397582.19072999997</v>
      </c>
      <c r="F198" s="52">
        <v>27633.000270000019</v>
      </c>
      <c r="G198" s="52">
        <v>28090.387990000017</v>
      </c>
      <c r="H198" s="53">
        <f t="shared" si="47"/>
        <v>93.501408027071164</v>
      </c>
    </row>
    <row r="199" spans="1:8" s="45" customFormat="1" ht="11.25" customHeight="1" x14ac:dyDescent="0.2">
      <c r="A199" s="51" t="s">
        <v>234</v>
      </c>
      <c r="B199" s="52">
        <v>7221782.5229999991</v>
      </c>
      <c r="C199" s="52">
        <v>7092886.13791</v>
      </c>
      <c r="D199" s="52">
        <v>19446.671520000004</v>
      </c>
      <c r="E199" s="52">
        <v>7112332.8094300004</v>
      </c>
      <c r="F199" s="52">
        <v>109449.71356999874</v>
      </c>
      <c r="G199" s="52">
        <v>128896.38508999906</v>
      </c>
      <c r="H199" s="53">
        <f t="shared" si="47"/>
        <v>98.48445015864958</v>
      </c>
    </row>
    <row r="200" spans="1:8" s="45" customFormat="1" ht="11.25" customHeight="1" x14ac:dyDescent="0.2">
      <c r="A200" s="51" t="s">
        <v>235</v>
      </c>
      <c r="B200" s="52">
        <v>14528</v>
      </c>
      <c r="C200" s="52">
        <v>14069.4126</v>
      </c>
      <c r="D200" s="52">
        <v>447.37178</v>
      </c>
      <c r="E200" s="52">
        <v>14516.784379999999</v>
      </c>
      <c r="F200" s="52">
        <v>11.215620000000854</v>
      </c>
      <c r="G200" s="52">
        <v>458.58740000000034</v>
      </c>
      <c r="H200" s="53">
        <f t="shared" si="47"/>
        <v>99.922799972466962</v>
      </c>
    </row>
    <row r="201" spans="1:8" s="45" customFormat="1" ht="11.25" customHeight="1" x14ac:dyDescent="0.2">
      <c r="A201" s="60"/>
      <c r="B201" s="55"/>
      <c r="C201" s="55"/>
      <c r="D201" s="55"/>
      <c r="E201" s="55"/>
      <c r="F201" s="55"/>
      <c r="G201" s="55"/>
      <c r="H201" s="49"/>
    </row>
    <row r="202" spans="1:8" s="45" customFormat="1" ht="11.25" customHeight="1" x14ac:dyDescent="0.2">
      <c r="A202" s="47" t="s">
        <v>236</v>
      </c>
      <c r="B202" s="76">
        <f>SUM(B203:B209)</f>
        <v>4187367.7140000002</v>
      </c>
      <c r="C202" s="76">
        <f>SUM(C203:C209)</f>
        <v>3924958.0363599998</v>
      </c>
      <c r="D202" s="76">
        <f>SUM(D203:D209)</f>
        <v>44962.689530000011</v>
      </c>
      <c r="E202" s="76">
        <f t="shared" ref="E202:G202" si="48">SUM(E203:E209)</f>
        <v>3969920.7258899994</v>
      </c>
      <c r="F202" s="76">
        <f t="shared" si="48"/>
        <v>217446.988110001</v>
      </c>
      <c r="G202" s="76">
        <f t="shared" si="48"/>
        <v>262409.67764000082</v>
      </c>
      <c r="H202" s="53">
        <f t="shared" ref="H202:H209" si="49">E202/B202*100</f>
        <v>94.807072056676773</v>
      </c>
    </row>
    <row r="203" spans="1:8" s="45" customFormat="1" ht="11.25" customHeight="1" x14ac:dyDescent="0.2">
      <c r="A203" s="51" t="s">
        <v>237</v>
      </c>
      <c r="B203" s="52">
        <v>752723.42499999993</v>
      </c>
      <c r="C203" s="52">
        <v>674726.3330999997</v>
      </c>
      <c r="D203" s="52">
        <v>14363.517520000012</v>
      </c>
      <c r="E203" s="52">
        <v>689089.85061999969</v>
      </c>
      <c r="F203" s="52">
        <v>63633.574380000238</v>
      </c>
      <c r="G203" s="52">
        <v>77997.091900000232</v>
      </c>
      <c r="H203" s="53">
        <f t="shared" si="49"/>
        <v>91.546221059879969</v>
      </c>
    </row>
    <row r="204" spans="1:8" s="45" customFormat="1" ht="11.25" customHeight="1" x14ac:dyDescent="0.2">
      <c r="A204" s="51" t="s">
        <v>238</v>
      </c>
      <c r="B204" s="52">
        <v>12118</v>
      </c>
      <c r="C204" s="52">
        <v>10742.77836</v>
      </c>
      <c r="D204" s="52">
        <v>424.74940999999995</v>
      </c>
      <c r="E204" s="52">
        <v>11167.527770000001</v>
      </c>
      <c r="F204" s="52">
        <v>950.4722299999994</v>
      </c>
      <c r="G204" s="52">
        <v>1375.2216399999998</v>
      </c>
      <c r="H204" s="53">
        <f t="shared" si="49"/>
        <v>92.156525581779178</v>
      </c>
    </row>
    <row r="205" spans="1:8" s="45" customFormat="1" ht="11.25" customHeight="1" x14ac:dyDescent="0.2">
      <c r="A205" s="51" t="s">
        <v>239</v>
      </c>
      <c r="B205" s="52">
        <v>86366</v>
      </c>
      <c r="C205" s="52">
        <v>68463.987379999991</v>
      </c>
      <c r="D205" s="52">
        <v>159.53046000000001</v>
      </c>
      <c r="E205" s="52">
        <v>68623.517839999986</v>
      </c>
      <c r="F205" s="52">
        <v>17742.482160000014</v>
      </c>
      <c r="G205" s="52">
        <v>17902.012620000009</v>
      </c>
      <c r="H205" s="53">
        <f t="shared" si="49"/>
        <v>79.45663552786975</v>
      </c>
    </row>
    <row r="206" spans="1:8" s="45" customFormat="1" ht="11.25" customHeight="1" x14ac:dyDescent="0.2">
      <c r="A206" s="51" t="s">
        <v>240</v>
      </c>
      <c r="B206" s="52">
        <v>31235.542999999998</v>
      </c>
      <c r="C206" s="52">
        <v>30548.759670000003</v>
      </c>
      <c r="D206" s="52">
        <v>679.82614999999998</v>
      </c>
      <c r="E206" s="52">
        <v>31228.585820000004</v>
      </c>
      <c r="F206" s="52">
        <v>6.9571799999939685</v>
      </c>
      <c r="G206" s="52">
        <v>686.78332999999475</v>
      </c>
      <c r="H206" s="53">
        <f t="shared" si="49"/>
        <v>99.977726719846061</v>
      </c>
    </row>
    <row r="207" spans="1:8" s="45" customFormat="1" ht="11.25" customHeight="1" x14ac:dyDescent="0.2">
      <c r="A207" s="51" t="s">
        <v>241</v>
      </c>
      <c r="B207" s="52">
        <v>40502.127999999997</v>
      </c>
      <c r="C207" s="52">
        <v>37899.648509999999</v>
      </c>
      <c r="D207" s="52">
        <v>184.75835999999998</v>
      </c>
      <c r="E207" s="52">
        <v>38084.406869999999</v>
      </c>
      <c r="F207" s="52">
        <v>2417.7211299999981</v>
      </c>
      <c r="G207" s="52">
        <v>2602.4794899999979</v>
      </c>
      <c r="H207" s="53">
        <f t="shared" si="49"/>
        <v>94.030631847294543</v>
      </c>
    </row>
    <row r="208" spans="1:8" s="45" customFormat="1" ht="11.25" customHeight="1" x14ac:dyDescent="0.2">
      <c r="A208" s="51" t="s">
        <v>242</v>
      </c>
      <c r="B208" s="52">
        <v>3048135.0000000005</v>
      </c>
      <c r="C208" s="52">
        <v>2923983.4136299998</v>
      </c>
      <c r="D208" s="52">
        <v>23724.587609999995</v>
      </c>
      <c r="E208" s="52">
        <v>2947708.0012399997</v>
      </c>
      <c r="F208" s="52">
        <v>100426.9987600008</v>
      </c>
      <c r="G208" s="52">
        <v>124151.58637000062</v>
      </c>
      <c r="H208" s="53">
        <f t="shared" si="49"/>
        <v>96.705296886128707</v>
      </c>
    </row>
    <row r="209" spans="1:8" s="45" customFormat="1" ht="11.25" customHeight="1" x14ac:dyDescent="0.2">
      <c r="A209" s="51" t="s">
        <v>243</v>
      </c>
      <c r="B209" s="52">
        <v>216287.61799999996</v>
      </c>
      <c r="C209" s="52">
        <v>178593.11571000001</v>
      </c>
      <c r="D209" s="52">
        <v>5425.7200199999997</v>
      </c>
      <c r="E209" s="52">
        <v>184018.83573000002</v>
      </c>
      <c r="F209" s="52">
        <v>32268.782269999938</v>
      </c>
      <c r="G209" s="52">
        <v>37694.502289999946</v>
      </c>
      <c r="H209" s="53">
        <f t="shared" si="49"/>
        <v>85.080615077096127</v>
      </c>
    </row>
    <row r="210" spans="1:8" s="45" customFormat="1" ht="11.25" customHeight="1" x14ac:dyDescent="0.2">
      <c r="A210" s="60"/>
      <c r="B210" s="55"/>
      <c r="C210" s="55"/>
      <c r="D210" s="55"/>
      <c r="E210" s="55"/>
      <c r="F210" s="55"/>
      <c r="G210" s="55"/>
      <c r="H210" s="49"/>
    </row>
    <row r="211" spans="1:8" s="45" customFormat="1" ht="11.25" customHeight="1" x14ac:dyDescent="0.2">
      <c r="A211" s="47" t="s">
        <v>244</v>
      </c>
      <c r="B211" s="75">
        <f t="shared" ref="B211:G211" si="50">SUM(B212:B218)</f>
        <v>762132.21200000006</v>
      </c>
      <c r="C211" s="75">
        <f t="shared" si="50"/>
        <v>693413.21120999998</v>
      </c>
      <c r="D211" s="75">
        <f t="shared" ref="D211" si="51">SUM(D212:D218)</f>
        <v>13712.724410000001</v>
      </c>
      <c r="E211" s="75">
        <f t="shared" si="50"/>
        <v>707125.93562</v>
      </c>
      <c r="F211" s="75">
        <f t="shared" si="50"/>
        <v>55006.276379999988</v>
      </c>
      <c r="G211" s="75">
        <f t="shared" si="50"/>
        <v>68719.00079000002</v>
      </c>
      <c r="H211" s="49">
        <f t="shared" ref="H211:H218" si="52">E211/B211*100</f>
        <v>92.782580828639738</v>
      </c>
    </row>
    <row r="212" spans="1:8" s="45" customFormat="1" ht="11.25" customHeight="1" x14ac:dyDescent="0.2">
      <c r="A212" s="51" t="s">
        <v>245</v>
      </c>
      <c r="B212" s="52">
        <v>289861.00000000006</v>
      </c>
      <c r="C212" s="52">
        <v>241637.55046</v>
      </c>
      <c r="D212" s="52">
        <v>5586.2479199999998</v>
      </c>
      <c r="E212" s="52">
        <v>247223.79837999999</v>
      </c>
      <c r="F212" s="52">
        <v>42637.201620000065</v>
      </c>
      <c r="G212" s="52">
        <v>48223.44954000006</v>
      </c>
      <c r="H212" s="53">
        <f t="shared" si="52"/>
        <v>85.290466251065141</v>
      </c>
    </row>
    <row r="213" spans="1:8" s="45" customFormat="1" ht="11.25" customHeight="1" x14ac:dyDescent="0.2">
      <c r="A213" s="51" t="s">
        <v>246</v>
      </c>
      <c r="B213" s="52">
        <v>179516</v>
      </c>
      <c r="C213" s="52">
        <v>172922.70899000001</v>
      </c>
      <c r="D213" s="52">
        <v>5474.1444599999995</v>
      </c>
      <c r="E213" s="52">
        <v>178396.85345000002</v>
      </c>
      <c r="F213" s="52">
        <v>1119.1465499999758</v>
      </c>
      <c r="G213" s="52">
        <v>6593.2910099999863</v>
      </c>
      <c r="H213" s="53">
        <f t="shared" si="52"/>
        <v>99.376575597718315</v>
      </c>
    </row>
    <row r="214" spans="1:8" s="45" customFormat="1" ht="11.25" customHeight="1" x14ac:dyDescent="0.2">
      <c r="A214" s="51" t="s">
        <v>247</v>
      </c>
      <c r="B214" s="52">
        <v>29905.249000000003</v>
      </c>
      <c r="C214" s="52">
        <v>23788.999829999997</v>
      </c>
      <c r="D214" s="52">
        <v>81.221310000000003</v>
      </c>
      <c r="E214" s="52">
        <v>23870.221139999998</v>
      </c>
      <c r="F214" s="52">
        <v>6035.0278600000056</v>
      </c>
      <c r="G214" s="52">
        <v>6116.2491700000064</v>
      </c>
      <c r="H214" s="53">
        <f t="shared" si="52"/>
        <v>79.819503057807665</v>
      </c>
    </row>
    <row r="215" spans="1:8" s="45" customFormat="1" ht="11.25" hidden="1" customHeight="1" x14ac:dyDescent="0.2">
      <c r="A215" s="51" t="s">
        <v>248</v>
      </c>
      <c r="B215" s="52">
        <v>0</v>
      </c>
      <c r="C215" s="52">
        <v>0</v>
      </c>
      <c r="D215" s="52">
        <v>0</v>
      </c>
      <c r="E215" s="52">
        <v>0</v>
      </c>
      <c r="F215" s="52">
        <v>0</v>
      </c>
      <c r="G215" s="52">
        <v>0</v>
      </c>
      <c r="H215" s="53" t="e">
        <f t="shared" si="52"/>
        <v>#DIV/0!</v>
      </c>
    </row>
    <row r="216" spans="1:8" s="45" customFormat="1" ht="11.25" customHeight="1" x14ac:dyDescent="0.2">
      <c r="A216" s="51" t="s">
        <v>249</v>
      </c>
      <c r="B216" s="52">
        <v>50775.482000000004</v>
      </c>
      <c r="C216" s="52">
        <v>50356.986790000003</v>
      </c>
      <c r="D216" s="52">
        <v>380.25044000000003</v>
      </c>
      <c r="E216" s="52">
        <v>50737.237230000006</v>
      </c>
      <c r="F216" s="52">
        <v>38.244769999997516</v>
      </c>
      <c r="G216" s="52">
        <v>418.49521000000095</v>
      </c>
      <c r="H216" s="53">
        <f t="shared" si="52"/>
        <v>99.92467866676283</v>
      </c>
    </row>
    <row r="217" spans="1:8" s="45" customFormat="1" ht="11.25" customHeight="1" x14ac:dyDescent="0.2">
      <c r="A217" s="51" t="s">
        <v>250</v>
      </c>
      <c r="B217" s="52">
        <v>139399.48099999997</v>
      </c>
      <c r="C217" s="52">
        <v>137545.58480000001</v>
      </c>
      <c r="D217" s="52">
        <v>206.13166000000001</v>
      </c>
      <c r="E217" s="52">
        <v>137751.71646000003</v>
      </c>
      <c r="F217" s="52">
        <v>1647.7645399999456</v>
      </c>
      <c r="G217" s="52">
        <v>1853.8961999999592</v>
      </c>
      <c r="H217" s="53">
        <f t="shared" si="52"/>
        <v>98.817955039588739</v>
      </c>
    </row>
    <row r="218" spans="1:8" s="45" customFormat="1" ht="11.25" customHeight="1" x14ac:dyDescent="0.2">
      <c r="A218" s="51" t="s">
        <v>251</v>
      </c>
      <c r="B218" s="52">
        <v>72675</v>
      </c>
      <c r="C218" s="52">
        <v>67161.380340000003</v>
      </c>
      <c r="D218" s="52">
        <v>1984.7286200000001</v>
      </c>
      <c r="E218" s="52">
        <v>69146.108959999998</v>
      </c>
      <c r="F218" s="52">
        <v>3528.8910400000022</v>
      </c>
      <c r="G218" s="52">
        <v>5513.6196599999967</v>
      </c>
      <c r="H218" s="53">
        <f t="shared" si="52"/>
        <v>95.144284774681793</v>
      </c>
    </row>
    <row r="219" spans="1:8" s="45" customFormat="1" ht="11.25" customHeight="1" x14ac:dyDescent="0.2">
      <c r="A219" s="60"/>
      <c r="B219" s="52"/>
      <c r="C219" s="59"/>
      <c r="D219" s="52"/>
      <c r="E219" s="59"/>
      <c r="F219" s="59"/>
      <c r="G219" s="59"/>
      <c r="H219" s="53"/>
    </row>
    <row r="220" spans="1:8" s="45" customFormat="1" ht="11.25" customHeight="1" x14ac:dyDescent="0.2">
      <c r="A220" s="47" t="s">
        <v>252</v>
      </c>
      <c r="B220" s="76">
        <f t="shared" ref="B220:G220" si="53">SUM(B221:B233)+SUM(B238:B250)</f>
        <v>21277309.084590003</v>
      </c>
      <c r="C220" s="76">
        <f t="shared" si="53"/>
        <v>16226616.091630001</v>
      </c>
      <c r="D220" s="76">
        <f t="shared" si="53"/>
        <v>1328221.13631</v>
      </c>
      <c r="E220" s="76">
        <f t="shared" si="53"/>
        <v>17554837.227940001</v>
      </c>
      <c r="F220" s="76">
        <f t="shared" si="53"/>
        <v>3722471.8566500014</v>
      </c>
      <c r="G220" s="76">
        <f t="shared" si="53"/>
        <v>5050692.9929600023</v>
      </c>
      <c r="H220" s="53">
        <f t="shared" ref="H220:H250" si="54">E220/B220*100</f>
        <v>82.50496882923045</v>
      </c>
    </row>
    <row r="221" spans="1:8" s="45" customFormat="1" ht="11.25" customHeight="1" x14ac:dyDescent="0.2">
      <c r="A221" s="51" t="s">
        <v>253</v>
      </c>
      <c r="B221" s="52">
        <v>93187.793999999994</v>
      </c>
      <c r="C221" s="52">
        <v>51731.157079999997</v>
      </c>
      <c r="D221" s="52">
        <v>355.98215000000005</v>
      </c>
      <c r="E221" s="52">
        <v>52087.139230000001</v>
      </c>
      <c r="F221" s="52">
        <v>41100.654769999994</v>
      </c>
      <c r="G221" s="52">
        <v>41456.636919999997</v>
      </c>
      <c r="H221" s="53">
        <f t="shared" si="54"/>
        <v>55.894808745016547</v>
      </c>
    </row>
    <row r="222" spans="1:8" s="45" customFormat="1" ht="11.25" customHeight="1" x14ac:dyDescent="0.2">
      <c r="A222" s="51" t="s">
        <v>254</v>
      </c>
      <c r="B222" s="52">
        <v>59019.020999999993</v>
      </c>
      <c r="C222" s="52">
        <v>46305.299429999999</v>
      </c>
      <c r="D222" s="52">
        <v>3205.05357</v>
      </c>
      <c r="E222" s="52">
        <v>49510.353000000003</v>
      </c>
      <c r="F222" s="52">
        <v>9508.6679999999906</v>
      </c>
      <c r="G222" s="52">
        <v>12713.721569999994</v>
      </c>
      <c r="H222" s="53">
        <f t="shared" si="54"/>
        <v>83.888807643895021</v>
      </c>
    </row>
    <row r="223" spans="1:8" s="45" customFormat="1" ht="11.25" customHeight="1" x14ac:dyDescent="0.2">
      <c r="A223" s="51" t="s">
        <v>255</v>
      </c>
      <c r="B223" s="52">
        <v>56961</v>
      </c>
      <c r="C223" s="52">
        <v>44844.895659999995</v>
      </c>
      <c r="D223" s="52">
        <v>1345.64696</v>
      </c>
      <c r="E223" s="52">
        <v>46190.542619999993</v>
      </c>
      <c r="F223" s="52">
        <v>10770.457380000007</v>
      </c>
      <c r="G223" s="52">
        <v>12116.104340000005</v>
      </c>
      <c r="H223" s="53">
        <f t="shared" si="54"/>
        <v>81.091523358087102</v>
      </c>
    </row>
    <row r="224" spans="1:8" s="45" customFormat="1" ht="11.25" customHeight="1" x14ac:dyDescent="0.2">
      <c r="A224" s="51" t="s">
        <v>256</v>
      </c>
      <c r="B224" s="52">
        <v>15000440.696590003</v>
      </c>
      <c r="C224" s="52">
        <v>10894478.60496</v>
      </c>
      <c r="D224" s="52">
        <v>940339.23863000015</v>
      </c>
      <c r="E224" s="52">
        <v>11834817.843590001</v>
      </c>
      <c r="F224" s="52">
        <v>3165622.853000002</v>
      </c>
      <c r="G224" s="52">
        <v>4105962.0916300025</v>
      </c>
      <c r="H224" s="53">
        <f t="shared" si="54"/>
        <v>78.896467663649162</v>
      </c>
    </row>
    <row r="225" spans="1:8" s="45" customFormat="1" ht="11.25" customHeight="1" x14ac:dyDescent="0.2">
      <c r="A225" s="51" t="s">
        <v>257</v>
      </c>
      <c r="B225" s="52">
        <v>29698.33</v>
      </c>
      <c r="C225" s="52">
        <v>25113.64057</v>
      </c>
      <c r="D225" s="52">
        <v>0</v>
      </c>
      <c r="E225" s="52">
        <v>25113.64057</v>
      </c>
      <c r="F225" s="52">
        <v>4584.6894300000022</v>
      </c>
      <c r="G225" s="52">
        <v>4584.6894300000022</v>
      </c>
      <c r="H225" s="53">
        <f t="shared" si="54"/>
        <v>84.562467216170063</v>
      </c>
    </row>
    <row r="226" spans="1:8" s="45" customFormat="1" ht="11.25" customHeight="1" x14ac:dyDescent="0.2">
      <c r="A226" s="51" t="s">
        <v>258</v>
      </c>
      <c r="B226" s="52">
        <v>108425</v>
      </c>
      <c r="C226" s="52">
        <v>91008.116709999988</v>
      </c>
      <c r="D226" s="52">
        <v>350.05680999999998</v>
      </c>
      <c r="E226" s="52">
        <v>91358.173519999982</v>
      </c>
      <c r="F226" s="52">
        <v>17066.826480000018</v>
      </c>
      <c r="G226" s="52">
        <v>17416.883290000012</v>
      </c>
      <c r="H226" s="53">
        <f t="shared" si="54"/>
        <v>84.259325358542753</v>
      </c>
    </row>
    <row r="227" spans="1:8" s="45" customFormat="1" ht="11.25" customHeight="1" x14ac:dyDescent="0.2">
      <c r="A227" s="51" t="s">
        <v>259</v>
      </c>
      <c r="B227" s="52">
        <v>279692.63699999999</v>
      </c>
      <c r="C227" s="52">
        <v>242414.99341</v>
      </c>
      <c r="D227" s="52">
        <v>13220.02126</v>
      </c>
      <c r="E227" s="52">
        <v>255635.01467</v>
      </c>
      <c r="F227" s="52">
        <v>24057.622329999984</v>
      </c>
      <c r="G227" s="52">
        <v>37277.643589999992</v>
      </c>
      <c r="H227" s="53">
        <f t="shared" si="54"/>
        <v>91.398549998296886</v>
      </c>
    </row>
    <row r="228" spans="1:8" s="45" customFormat="1" ht="11.25" customHeight="1" x14ac:dyDescent="0.2">
      <c r="A228" s="51" t="s">
        <v>260</v>
      </c>
      <c r="B228" s="52">
        <v>139844.76999999999</v>
      </c>
      <c r="C228" s="52">
        <v>93052.419939999992</v>
      </c>
      <c r="D228" s="52">
        <v>6684.4536100000005</v>
      </c>
      <c r="E228" s="52">
        <v>99736.873549999989</v>
      </c>
      <c r="F228" s="52">
        <v>40107.89645</v>
      </c>
      <c r="G228" s="52">
        <v>46792.350059999997</v>
      </c>
      <c r="H228" s="53">
        <f t="shared" si="54"/>
        <v>71.319702231266859</v>
      </c>
    </row>
    <row r="229" spans="1:8" s="45" customFormat="1" ht="11.25" customHeight="1" x14ac:dyDescent="0.2">
      <c r="A229" s="51" t="s">
        <v>261</v>
      </c>
      <c r="B229" s="52">
        <v>52560</v>
      </c>
      <c r="C229" s="52">
        <v>51582.811540000002</v>
      </c>
      <c r="D229" s="52">
        <v>397.25421</v>
      </c>
      <c r="E229" s="52">
        <v>51980.065750000002</v>
      </c>
      <c r="F229" s="52">
        <v>579.93424999999843</v>
      </c>
      <c r="G229" s="52">
        <v>977.18845999999758</v>
      </c>
      <c r="H229" s="53">
        <f t="shared" si="54"/>
        <v>98.896624334094369</v>
      </c>
    </row>
    <row r="230" spans="1:8" s="45" customFormat="1" ht="11.25" customHeight="1" x14ac:dyDescent="0.2">
      <c r="A230" s="51" t="s">
        <v>262</v>
      </c>
      <c r="B230" s="52">
        <v>80596.763999999996</v>
      </c>
      <c r="C230" s="52">
        <v>69136.411309999996</v>
      </c>
      <c r="D230" s="52">
        <v>1736.8442299999999</v>
      </c>
      <c r="E230" s="52">
        <v>70873.255539999998</v>
      </c>
      <c r="F230" s="52">
        <v>9723.5084599999973</v>
      </c>
      <c r="G230" s="52">
        <v>11460.35269</v>
      </c>
      <c r="H230" s="53">
        <f t="shared" si="54"/>
        <v>87.935609350271179</v>
      </c>
    </row>
    <row r="231" spans="1:8" s="45" customFormat="1" ht="11.25" customHeight="1" x14ac:dyDescent="0.2">
      <c r="A231" s="51" t="s">
        <v>263</v>
      </c>
      <c r="B231" s="52">
        <v>70222</v>
      </c>
      <c r="C231" s="52">
        <v>50335.935909999993</v>
      </c>
      <c r="D231" s="52">
        <v>453.23962</v>
      </c>
      <c r="E231" s="52">
        <v>50789.175529999993</v>
      </c>
      <c r="F231" s="52">
        <v>19432.824470000007</v>
      </c>
      <c r="G231" s="52">
        <v>19886.064090000007</v>
      </c>
      <c r="H231" s="53">
        <f t="shared" si="54"/>
        <v>72.326586440146954</v>
      </c>
    </row>
    <row r="232" spans="1:8" s="45" customFormat="1" ht="11.25" customHeight="1" x14ac:dyDescent="0.2">
      <c r="A232" s="51" t="s">
        <v>264</v>
      </c>
      <c r="B232" s="52">
        <v>45551.945</v>
      </c>
      <c r="C232" s="52">
        <v>31803.467479999999</v>
      </c>
      <c r="D232" s="52">
        <v>2223.4292399999999</v>
      </c>
      <c r="E232" s="52">
        <v>34026.896719999997</v>
      </c>
      <c r="F232" s="52">
        <v>11525.048280000003</v>
      </c>
      <c r="G232" s="52">
        <v>13748.47752</v>
      </c>
      <c r="H232" s="53">
        <f t="shared" si="54"/>
        <v>74.699108281764921</v>
      </c>
    </row>
    <row r="233" spans="1:8" s="45" customFormat="1" ht="11.25" customHeight="1" x14ac:dyDescent="0.2">
      <c r="A233" s="51" t="s">
        <v>265</v>
      </c>
      <c r="B233" s="63">
        <f t="shared" ref="B233:G233" si="55">SUM(B234:B237)</f>
        <v>613544.22900000005</v>
      </c>
      <c r="C233" s="63">
        <f t="shared" si="55"/>
        <v>504247.90707000002</v>
      </c>
      <c r="D233" s="63">
        <f t="shared" ref="D233" si="56">SUM(D234:D237)</f>
        <v>7502.1703499999994</v>
      </c>
      <c r="E233" s="57">
        <f t="shared" si="55"/>
        <v>511750.07742000005</v>
      </c>
      <c r="F233" s="57">
        <f t="shared" si="55"/>
        <v>101794.15158000003</v>
      </c>
      <c r="G233" s="57">
        <f t="shared" si="55"/>
        <v>109296.32193000006</v>
      </c>
      <c r="H233" s="53">
        <f t="shared" si="54"/>
        <v>83.408832359826505</v>
      </c>
    </row>
    <row r="234" spans="1:8" s="45" customFormat="1" ht="11.25" customHeight="1" x14ac:dyDescent="0.2">
      <c r="A234" s="51" t="s">
        <v>266</v>
      </c>
      <c r="B234" s="52">
        <v>337258.20200000005</v>
      </c>
      <c r="C234" s="52">
        <v>275654.86050999997</v>
      </c>
      <c r="D234" s="52">
        <v>922.98855999999989</v>
      </c>
      <c r="E234" s="52">
        <v>276577.84907</v>
      </c>
      <c r="F234" s="52">
        <v>60680.352930000052</v>
      </c>
      <c r="G234" s="52">
        <v>61603.341490000079</v>
      </c>
      <c r="H234" s="53">
        <f t="shared" si="54"/>
        <v>82.00774582496291</v>
      </c>
    </row>
    <row r="235" spans="1:8" s="45" customFormat="1" ht="11.25" customHeight="1" x14ac:dyDescent="0.2">
      <c r="A235" s="51" t="s">
        <v>267</v>
      </c>
      <c r="B235" s="52">
        <v>111787.935</v>
      </c>
      <c r="C235" s="52">
        <v>97093.732029999999</v>
      </c>
      <c r="D235" s="52">
        <v>4990.4547000000002</v>
      </c>
      <c r="E235" s="52">
        <v>102084.18673</v>
      </c>
      <c r="F235" s="52">
        <v>9703.7482699999964</v>
      </c>
      <c r="G235" s="52">
        <v>14694.202969999998</v>
      </c>
      <c r="H235" s="53">
        <f t="shared" si="54"/>
        <v>91.319503066229828</v>
      </c>
    </row>
    <row r="236" spans="1:8" s="45" customFormat="1" ht="11.25" customHeight="1" x14ac:dyDescent="0.2">
      <c r="A236" s="51" t="s">
        <v>268</v>
      </c>
      <c r="B236" s="52">
        <v>76255.764999999999</v>
      </c>
      <c r="C236" s="52">
        <v>75055.702870000008</v>
      </c>
      <c r="D236" s="52">
        <v>1131.72585</v>
      </c>
      <c r="E236" s="52">
        <v>76187.428720000011</v>
      </c>
      <c r="F236" s="52">
        <v>68.336279999988619</v>
      </c>
      <c r="G236" s="52">
        <v>1200.0621299999912</v>
      </c>
      <c r="H236" s="53">
        <f t="shared" si="54"/>
        <v>99.910385424629879</v>
      </c>
    </row>
    <row r="237" spans="1:8" s="45" customFormat="1" ht="11.25" customHeight="1" x14ac:dyDescent="0.2">
      <c r="A237" s="51" t="s">
        <v>269</v>
      </c>
      <c r="B237" s="52">
        <v>88242.32699999999</v>
      </c>
      <c r="C237" s="52">
        <v>56443.611659999995</v>
      </c>
      <c r="D237" s="52">
        <v>457.00124</v>
      </c>
      <c r="E237" s="52">
        <v>56900.612899999993</v>
      </c>
      <c r="F237" s="52">
        <v>31341.714099999997</v>
      </c>
      <c r="G237" s="52">
        <v>31798.715339999995</v>
      </c>
      <c r="H237" s="53">
        <f t="shared" si="54"/>
        <v>64.482221666706494</v>
      </c>
    </row>
    <row r="238" spans="1:8" s="45" customFormat="1" ht="11.25" customHeight="1" x14ac:dyDescent="0.2">
      <c r="A238" s="51" t="s">
        <v>270</v>
      </c>
      <c r="B238" s="52">
        <v>52816.375</v>
      </c>
      <c r="C238" s="52">
        <v>21262.138649999997</v>
      </c>
      <c r="D238" s="52">
        <v>0</v>
      </c>
      <c r="E238" s="52">
        <v>21262.138649999997</v>
      </c>
      <c r="F238" s="52">
        <v>31554.236350000003</v>
      </c>
      <c r="G238" s="52">
        <v>31554.236350000003</v>
      </c>
      <c r="H238" s="53">
        <f t="shared" si="54"/>
        <v>40.256717069280121</v>
      </c>
    </row>
    <row r="239" spans="1:8" s="45" customFormat="1" ht="11.25" customHeight="1" x14ac:dyDescent="0.2">
      <c r="A239" s="51" t="s">
        <v>271</v>
      </c>
      <c r="B239" s="52">
        <v>808418.30199999991</v>
      </c>
      <c r="C239" s="52">
        <v>800734.94005999994</v>
      </c>
      <c r="D239" s="52">
        <v>5204.0884599999999</v>
      </c>
      <c r="E239" s="52">
        <v>805939.02851999993</v>
      </c>
      <c r="F239" s="52">
        <v>2479.2734799999744</v>
      </c>
      <c r="G239" s="52">
        <v>7683.3619399999734</v>
      </c>
      <c r="H239" s="53">
        <f t="shared" si="54"/>
        <v>99.693317992199539</v>
      </c>
    </row>
    <row r="240" spans="1:8" s="45" customFormat="1" ht="11.25" customHeight="1" x14ac:dyDescent="0.2">
      <c r="A240" s="51" t="s">
        <v>272</v>
      </c>
      <c r="B240" s="52">
        <v>230493.99299999999</v>
      </c>
      <c r="C240" s="52">
        <v>217568.00033000001</v>
      </c>
      <c r="D240" s="52">
        <v>959.23891000000003</v>
      </c>
      <c r="E240" s="52">
        <v>218527.23924000002</v>
      </c>
      <c r="F240" s="52">
        <v>11966.753759999963</v>
      </c>
      <c r="G240" s="52">
        <v>12925.992669999978</v>
      </c>
      <c r="H240" s="53">
        <f t="shared" si="54"/>
        <v>94.808214476982073</v>
      </c>
    </row>
    <row r="241" spans="1:8" s="45" customFormat="1" ht="11.25" customHeight="1" x14ac:dyDescent="0.2">
      <c r="A241" s="51" t="s">
        <v>273</v>
      </c>
      <c r="B241" s="52">
        <v>1104589</v>
      </c>
      <c r="C241" s="52">
        <v>800962.79509000003</v>
      </c>
      <c r="D241" s="52">
        <v>268694.89470999996</v>
      </c>
      <c r="E241" s="52">
        <v>1069657.6898000001</v>
      </c>
      <c r="F241" s="52">
        <v>34931.310199999949</v>
      </c>
      <c r="G241" s="52">
        <v>303626.20490999997</v>
      </c>
      <c r="H241" s="53">
        <f t="shared" si="54"/>
        <v>96.837619223077539</v>
      </c>
    </row>
    <row r="242" spans="1:8" s="45" customFormat="1" ht="11.25" customHeight="1" x14ac:dyDescent="0.2">
      <c r="A242" s="51" t="s">
        <v>274</v>
      </c>
      <c r="B242" s="52">
        <v>34226.011999999995</v>
      </c>
      <c r="C242" s="52">
        <v>28117.917949999999</v>
      </c>
      <c r="D242" s="52">
        <v>71.395949999999999</v>
      </c>
      <c r="E242" s="52">
        <v>28189.313899999997</v>
      </c>
      <c r="F242" s="52">
        <v>6036.6980999999978</v>
      </c>
      <c r="G242" s="52">
        <v>6108.0940499999961</v>
      </c>
      <c r="H242" s="53">
        <f t="shared" si="54"/>
        <v>82.362250968649235</v>
      </c>
    </row>
    <row r="243" spans="1:8" s="45" customFormat="1" ht="11.25" customHeight="1" x14ac:dyDescent="0.2">
      <c r="A243" s="77" t="s">
        <v>95</v>
      </c>
      <c r="B243" s="52">
        <v>229883.58099999998</v>
      </c>
      <c r="C243" s="52">
        <v>182995.59015</v>
      </c>
      <c r="D243" s="52">
        <v>3795.6035299999999</v>
      </c>
      <c r="E243" s="52">
        <v>186791.19368</v>
      </c>
      <c r="F243" s="52">
        <v>43092.38731999998</v>
      </c>
      <c r="G243" s="52">
        <v>46887.990849999973</v>
      </c>
      <c r="H243" s="53">
        <f t="shared" si="54"/>
        <v>81.254691121241933</v>
      </c>
    </row>
    <row r="244" spans="1:8" s="45" customFormat="1" ht="11.25" customHeight="1" x14ac:dyDescent="0.2">
      <c r="A244" s="77" t="s">
        <v>275</v>
      </c>
      <c r="B244" s="52">
        <v>1300214.8939999999</v>
      </c>
      <c r="C244" s="52">
        <v>1252522.8456199998</v>
      </c>
      <c r="D244" s="52">
        <v>7292.2015799999999</v>
      </c>
      <c r="E244" s="52">
        <v>1259815.0471999999</v>
      </c>
      <c r="F244" s="52">
        <v>40399.846799999941</v>
      </c>
      <c r="G244" s="52">
        <v>47692.048380000051</v>
      </c>
      <c r="H244" s="53">
        <f t="shared" si="54"/>
        <v>96.892833101171973</v>
      </c>
    </row>
    <row r="245" spans="1:8" s="45" customFormat="1" ht="11.25" customHeight="1" x14ac:dyDescent="0.2">
      <c r="A245" s="77" t="s">
        <v>276</v>
      </c>
      <c r="B245" s="52">
        <v>78767</v>
      </c>
      <c r="C245" s="52">
        <v>71167.785199999998</v>
      </c>
      <c r="D245" s="52">
        <v>6444.2198499999995</v>
      </c>
      <c r="E245" s="52">
        <v>77612.005049999992</v>
      </c>
      <c r="F245" s="52">
        <v>1154.9949500000075</v>
      </c>
      <c r="G245" s="52">
        <v>7599.2148000000016</v>
      </c>
      <c r="H245" s="53">
        <f t="shared" si="54"/>
        <v>98.533656290070709</v>
      </c>
    </row>
    <row r="246" spans="1:8" s="45" customFormat="1" ht="11.25" customHeight="1" x14ac:dyDescent="0.2">
      <c r="A246" s="77" t="s">
        <v>277</v>
      </c>
      <c r="B246" s="52">
        <v>67262.999999999985</v>
      </c>
      <c r="C246" s="52">
        <v>54283.713939999994</v>
      </c>
      <c r="D246" s="52">
        <v>496.79798999999997</v>
      </c>
      <c r="E246" s="52">
        <v>54780.511929999993</v>
      </c>
      <c r="F246" s="52">
        <v>12482.488069999992</v>
      </c>
      <c r="G246" s="52">
        <v>12979.286059999991</v>
      </c>
      <c r="H246" s="53">
        <f t="shared" si="54"/>
        <v>81.44226681831023</v>
      </c>
    </row>
    <row r="247" spans="1:8" s="45" customFormat="1" ht="11.25" customHeight="1" x14ac:dyDescent="0.2">
      <c r="A247" s="77" t="s">
        <v>278</v>
      </c>
      <c r="B247" s="52">
        <v>324922.82199999993</v>
      </c>
      <c r="C247" s="52">
        <v>220093.60469000001</v>
      </c>
      <c r="D247" s="52">
        <v>40833.956130000006</v>
      </c>
      <c r="E247" s="52">
        <v>260927.56082000001</v>
      </c>
      <c r="F247" s="52">
        <v>63995.261179999914</v>
      </c>
      <c r="G247" s="52">
        <v>104829.21730999992</v>
      </c>
      <c r="H247" s="53">
        <f t="shared" si="54"/>
        <v>80.304473294276661</v>
      </c>
    </row>
    <row r="248" spans="1:8" s="45" customFormat="1" ht="11.25" customHeight="1" x14ac:dyDescent="0.2">
      <c r="A248" s="77" t="s">
        <v>279</v>
      </c>
      <c r="B248" s="52">
        <v>47052</v>
      </c>
      <c r="C248" s="52">
        <v>37928.343560000001</v>
      </c>
      <c r="D248" s="52">
        <v>993.18677000000002</v>
      </c>
      <c r="E248" s="52">
        <v>38921.530330000001</v>
      </c>
      <c r="F248" s="52">
        <v>8130.4696699999986</v>
      </c>
      <c r="G248" s="52">
        <v>9123.6564399999988</v>
      </c>
      <c r="H248" s="53">
        <f t="shared" si="54"/>
        <v>82.720246386976115</v>
      </c>
    </row>
    <row r="249" spans="1:8" s="45" customFormat="1" ht="11.25" customHeight="1" x14ac:dyDescent="0.2">
      <c r="A249" s="77" t="s">
        <v>280</v>
      </c>
      <c r="B249" s="52">
        <v>265345.91899999999</v>
      </c>
      <c r="C249" s="52">
        <v>247713.04809999999</v>
      </c>
      <c r="D249" s="52">
        <v>12411.02252</v>
      </c>
      <c r="E249" s="52">
        <v>260124.07061999998</v>
      </c>
      <c r="F249" s="52">
        <v>5221.8483800000104</v>
      </c>
      <c r="G249" s="52">
        <v>17632.870900000009</v>
      </c>
      <c r="H249" s="53">
        <f t="shared" si="54"/>
        <v>98.03206003707183</v>
      </c>
    </row>
    <row r="250" spans="1:8" s="45" customFormat="1" ht="11.25" customHeight="1" x14ac:dyDescent="0.2">
      <c r="A250" s="51" t="s">
        <v>281</v>
      </c>
      <c r="B250" s="52">
        <v>103572</v>
      </c>
      <c r="C250" s="52">
        <v>95209.707219999997</v>
      </c>
      <c r="D250" s="52">
        <v>3211.1392700000001</v>
      </c>
      <c r="E250" s="52">
        <v>98420.846489999996</v>
      </c>
      <c r="F250" s="52">
        <v>5151.1535100000037</v>
      </c>
      <c r="G250" s="52">
        <v>8362.2927800000034</v>
      </c>
      <c r="H250" s="53">
        <f t="shared" si="54"/>
        <v>95.026499913103919</v>
      </c>
    </row>
    <row r="251" spans="1:8" s="45" customFormat="1" ht="11.25" customHeight="1" x14ac:dyDescent="0.2">
      <c r="A251" s="60"/>
      <c r="B251" s="52"/>
      <c r="C251" s="59"/>
      <c r="D251" s="52"/>
      <c r="E251" s="59"/>
      <c r="F251" s="59"/>
      <c r="G251" s="59"/>
      <c r="H251" s="53"/>
    </row>
    <row r="252" spans="1:8" s="45" customFormat="1" ht="11.25" customHeight="1" x14ac:dyDescent="0.2">
      <c r="A252" s="47" t="s">
        <v>282</v>
      </c>
      <c r="B252" s="52">
        <v>1683</v>
      </c>
      <c r="C252" s="52">
        <v>1638.5922700000001</v>
      </c>
      <c r="D252" s="52">
        <v>0</v>
      </c>
      <c r="E252" s="52">
        <v>1638.5922700000001</v>
      </c>
      <c r="F252" s="52">
        <v>44.407729999999901</v>
      </c>
      <c r="G252" s="52">
        <v>44.407729999999901</v>
      </c>
      <c r="H252" s="53">
        <f>E252/B252*100</f>
        <v>97.361394533571016</v>
      </c>
    </row>
    <row r="253" spans="1:8" s="45" customFormat="1" ht="11.25" customHeight="1" x14ac:dyDescent="0.2">
      <c r="A253" s="60"/>
      <c r="B253" s="56"/>
      <c r="C253" s="55"/>
      <c r="D253" s="56"/>
      <c r="E253" s="55"/>
      <c r="F253" s="55"/>
      <c r="G253" s="55"/>
      <c r="H253" s="53"/>
    </row>
    <row r="254" spans="1:8" s="45" customFormat="1" ht="11.25" customHeight="1" x14ac:dyDescent="0.2">
      <c r="A254" s="47" t="s">
        <v>283</v>
      </c>
      <c r="B254" s="63">
        <f t="shared" ref="B254:G254" si="57">SUM(B255:B259)</f>
        <v>18751781.036650002</v>
      </c>
      <c r="C254" s="63">
        <f t="shared" si="57"/>
        <v>14308523.355809998</v>
      </c>
      <c r="D254" s="63">
        <f t="shared" ref="D254" si="58">SUM(D255:D259)</f>
        <v>1151566.2790599996</v>
      </c>
      <c r="E254" s="57">
        <f t="shared" si="57"/>
        <v>15460089.634869998</v>
      </c>
      <c r="F254" s="57">
        <f t="shared" si="57"/>
        <v>3291691.4017800041</v>
      </c>
      <c r="G254" s="57">
        <f t="shared" si="57"/>
        <v>4443257.6808400042</v>
      </c>
      <c r="H254" s="53">
        <f t="shared" ref="H254:H259" si="59">E254/B254*100</f>
        <v>82.44597995600283</v>
      </c>
    </row>
    <row r="255" spans="1:8" s="45" customFormat="1" ht="11.25" customHeight="1" x14ac:dyDescent="0.2">
      <c r="A255" s="77" t="s">
        <v>284</v>
      </c>
      <c r="B255" s="52">
        <v>16663317.339650003</v>
      </c>
      <c r="C255" s="52">
        <v>12827402.628489999</v>
      </c>
      <c r="D255" s="52">
        <v>1121979.6483399996</v>
      </c>
      <c r="E255" s="52">
        <v>13949382.276829999</v>
      </c>
      <c r="F255" s="52">
        <v>2713935.0628200043</v>
      </c>
      <c r="G255" s="52">
        <v>3835914.7111600041</v>
      </c>
      <c r="H255" s="53">
        <f t="shared" si="59"/>
        <v>83.713116617168097</v>
      </c>
    </row>
    <row r="256" spans="1:8" s="45" customFormat="1" ht="11.25" customHeight="1" x14ac:dyDescent="0.2">
      <c r="A256" s="77" t="s">
        <v>285</v>
      </c>
      <c r="B256" s="52">
        <v>62652.697</v>
      </c>
      <c r="C256" s="52">
        <v>42213.869469999998</v>
      </c>
      <c r="D256" s="52">
        <v>204.93993</v>
      </c>
      <c r="E256" s="52">
        <v>42418.809399999998</v>
      </c>
      <c r="F256" s="52">
        <v>20233.887600000002</v>
      </c>
      <c r="G256" s="52">
        <v>20438.827530000002</v>
      </c>
      <c r="H256" s="53">
        <f t="shared" si="59"/>
        <v>67.704682210248663</v>
      </c>
    </row>
    <row r="257" spans="1:13" s="45" customFormat="1" ht="11.25" customHeight="1" x14ac:dyDescent="0.2">
      <c r="A257" s="77" t="s">
        <v>286</v>
      </c>
      <c r="B257" s="52">
        <v>558734</v>
      </c>
      <c r="C257" s="52">
        <v>360662.34979000001</v>
      </c>
      <c r="D257" s="52">
        <v>660.01369999999997</v>
      </c>
      <c r="E257" s="52">
        <v>361322.36349000002</v>
      </c>
      <c r="F257" s="52">
        <v>197411.63650999998</v>
      </c>
      <c r="G257" s="52">
        <v>198071.65020999999</v>
      </c>
      <c r="H257" s="53">
        <f t="shared" si="59"/>
        <v>64.668046599992124</v>
      </c>
    </row>
    <row r="258" spans="1:13" s="45" customFormat="1" ht="11.25" customHeight="1" x14ac:dyDescent="0.2">
      <c r="A258" s="77" t="s">
        <v>287</v>
      </c>
      <c r="B258" s="52">
        <v>1208465</v>
      </c>
      <c r="C258" s="52">
        <v>899713.87698000006</v>
      </c>
      <c r="D258" s="52">
        <v>22077.276899999997</v>
      </c>
      <c r="E258" s="52">
        <v>921791.15388000011</v>
      </c>
      <c r="F258" s="52">
        <v>286673.84611999989</v>
      </c>
      <c r="G258" s="52">
        <v>308751.12301999994</v>
      </c>
      <c r="H258" s="53">
        <f t="shared" si="59"/>
        <v>76.277852803349717</v>
      </c>
    </row>
    <row r="259" spans="1:13" s="45" customFormat="1" ht="11.25" customHeight="1" x14ac:dyDescent="0.2">
      <c r="A259" s="77" t="s">
        <v>288</v>
      </c>
      <c r="B259" s="52">
        <v>258612</v>
      </c>
      <c r="C259" s="52">
        <v>178530.63108000002</v>
      </c>
      <c r="D259" s="52">
        <v>6644.4001900000003</v>
      </c>
      <c r="E259" s="52">
        <v>185175.03127000004</v>
      </c>
      <c r="F259" s="52">
        <v>73436.968729999964</v>
      </c>
      <c r="G259" s="52">
        <v>80081.368919999979</v>
      </c>
      <c r="H259" s="53">
        <f t="shared" si="59"/>
        <v>71.603417965910339</v>
      </c>
    </row>
    <row r="260" spans="1:13" s="45" customFormat="1" ht="11.25" customHeight="1" x14ac:dyDescent="0.2">
      <c r="A260" s="60"/>
      <c r="B260" s="52"/>
      <c r="C260" s="59"/>
      <c r="D260" s="52"/>
      <c r="E260" s="59"/>
      <c r="F260" s="59"/>
      <c r="G260" s="59"/>
      <c r="H260" s="49"/>
    </row>
    <row r="261" spans="1:13" s="45" customFormat="1" ht="11.25" customHeight="1" x14ac:dyDescent="0.2">
      <c r="A261" s="47" t="s">
        <v>289</v>
      </c>
      <c r="B261" s="57">
        <f t="shared" ref="B261:G261" si="60">+B262+B263</f>
        <v>855194.18700000003</v>
      </c>
      <c r="C261" s="57">
        <f t="shared" si="60"/>
        <v>786158.29017999989</v>
      </c>
      <c r="D261" s="57">
        <f t="shared" si="60"/>
        <v>6558.0806399999992</v>
      </c>
      <c r="E261" s="57">
        <f t="shared" si="60"/>
        <v>792716.37081999995</v>
      </c>
      <c r="F261" s="57">
        <f t="shared" si="60"/>
        <v>62477.816180000089</v>
      </c>
      <c r="G261" s="57">
        <f t="shared" si="60"/>
        <v>69035.896820000111</v>
      </c>
      <c r="H261" s="49">
        <f>E261/B261*100</f>
        <v>92.694312341016868</v>
      </c>
    </row>
    <row r="262" spans="1:13" s="45" customFormat="1" ht="11.25" customHeight="1" x14ac:dyDescent="0.2">
      <c r="A262" s="77" t="s">
        <v>290</v>
      </c>
      <c r="B262" s="52">
        <v>828856.24300000002</v>
      </c>
      <c r="C262" s="52">
        <v>762229.87004999991</v>
      </c>
      <c r="D262" s="52">
        <v>5851.4214499999989</v>
      </c>
      <c r="E262" s="52">
        <v>768081.29149999993</v>
      </c>
      <c r="F262" s="52">
        <v>60774.951500000083</v>
      </c>
      <c r="G262" s="52">
        <v>66626.372950000106</v>
      </c>
      <c r="H262" s="53">
        <f>E262/B262*100</f>
        <v>92.667612506599639</v>
      </c>
    </row>
    <row r="263" spans="1:13" s="45" customFormat="1" ht="11.25" customHeight="1" x14ac:dyDescent="0.2">
      <c r="A263" s="77" t="s">
        <v>291</v>
      </c>
      <c r="B263" s="52">
        <v>26337.944000000003</v>
      </c>
      <c r="C263" s="52">
        <v>23928.420129999999</v>
      </c>
      <c r="D263" s="52">
        <v>706.65918999999997</v>
      </c>
      <c r="E263" s="52">
        <v>24635.079319999997</v>
      </c>
      <c r="F263" s="52">
        <v>1702.864680000006</v>
      </c>
      <c r="G263" s="52">
        <v>2409.5238700000045</v>
      </c>
      <c r="H263" s="53">
        <f>E263/B263*100</f>
        <v>93.534557291184143</v>
      </c>
    </row>
    <row r="264" spans="1:13" s="45" customFormat="1" ht="11.4" x14ac:dyDescent="0.2">
      <c r="A264" s="60"/>
      <c r="B264" s="55"/>
      <c r="C264" s="55"/>
      <c r="D264" s="55"/>
      <c r="E264" s="55"/>
      <c r="F264" s="55"/>
      <c r="G264" s="55"/>
      <c r="H264" s="49"/>
    </row>
    <row r="265" spans="1:13" s="45" customFormat="1" ht="11.25" customHeight="1" x14ac:dyDescent="0.2">
      <c r="A265" s="78" t="s">
        <v>292</v>
      </c>
      <c r="B265" s="52">
        <v>4733305.0789999999</v>
      </c>
      <c r="C265" s="52">
        <v>4588046.7919700006</v>
      </c>
      <c r="D265" s="52">
        <v>20565.760769999997</v>
      </c>
      <c r="E265" s="52">
        <v>4608612.5527400002</v>
      </c>
      <c r="F265" s="52">
        <v>124692.52625999972</v>
      </c>
      <c r="G265" s="52">
        <v>145258.28702999931</v>
      </c>
      <c r="H265" s="53">
        <f>E265/B265*100</f>
        <v>97.365635128544398</v>
      </c>
    </row>
    <row r="266" spans="1:13" s="45" customFormat="1" ht="11.25" customHeight="1" x14ac:dyDescent="0.2">
      <c r="A266" s="60"/>
      <c r="B266" s="55"/>
      <c r="C266" s="55"/>
      <c r="D266" s="55"/>
      <c r="E266" s="55"/>
      <c r="F266" s="55"/>
      <c r="G266" s="55"/>
      <c r="H266" s="49"/>
    </row>
    <row r="267" spans="1:13" s="45" customFormat="1" ht="11.25" customHeight="1" x14ac:dyDescent="0.2">
      <c r="A267" s="47" t="s">
        <v>293</v>
      </c>
      <c r="B267" s="52">
        <v>14124132</v>
      </c>
      <c r="C267" s="52">
        <v>12034609.207870001</v>
      </c>
      <c r="D267" s="52">
        <v>20107.655129999999</v>
      </c>
      <c r="E267" s="52">
        <v>12054716.863000002</v>
      </c>
      <c r="F267" s="52">
        <v>2069415.1369999982</v>
      </c>
      <c r="G267" s="52">
        <v>2089522.792129999</v>
      </c>
      <c r="H267" s="53">
        <f>E267/B267*100</f>
        <v>85.348373004443758</v>
      </c>
    </row>
    <row r="268" spans="1:13" s="45" customFormat="1" ht="11.25" customHeight="1" x14ac:dyDescent="0.2">
      <c r="A268" s="60"/>
      <c r="B268" s="55"/>
      <c r="C268" s="55"/>
      <c r="D268" s="55"/>
      <c r="E268" s="55"/>
      <c r="F268" s="55"/>
      <c r="G268" s="55"/>
      <c r="H268" s="49"/>
    </row>
    <row r="269" spans="1:13" s="45" customFormat="1" ht="11.25" customHeight="1" x14ac:dyDescent="0.2">
      <c r="A269" s="47" t="s">
        <v>294</v>
      </c>
      <c r="B269" s="52">
        <v>1822796.3929999999</v>
      </c>
      <c r="C269" s="52">
        <v>1161895.6653900002</v>
      </c>
      <c r="D269" s="52">
        <v>6389.8717800000004</v>
      </c>
      <c r="E269" s="52">
        <v>1168285.5371700001</v>
      </c>
      <c r="F269" s="52">
        <v>654510.85582999978</v>
      </c>
      <c r="G269" s="52">
        <v>660900.72760999971</v>
      </c>
      <c r="H269" s="53">
        <f>E269/B269*100</f>
        <v>64.093035385439251</v>
      </c>
    </row>
    <row r="270" spans="1:13" s="45" customFormat="1" ht="11.25" customHeight="1" x14ac:dyDescent="0.2">
      <c r="A270" s="79"/>
      <c r="B270" s="52"/>
      <c r="C270" s="52"/>
      <c r="D270" s="52"/>
      <c r="E270" s="52"/>
      <c r="F270" s="52"/>
      <c r="G270" s="52"/>
      <c r="H270" s="80"/>
      <c r="I270" s="50"/>
      <c r="J270" s="50"/>
      <c r="K270" s="50"/>
      <c r="L270" s="50"/>
      <c r="M270" s="50"/>
    </row>
    <row r="271" spans="1:13" s="45" customFormat="1" ht="11.25" customHeight="1" x14ac:dyDescent="0.2">
      <c r="A271" s="64" t="s">
        <v>295</v>
      </c>
      <c r="B271" s="63">
        <f t="shared" ref="B271:G271" si="61">+B272+B273</f>
        <v>435697.37000000011</v>
      </c>
      <c r="C271" s="63">
        <f t="shared" si="61"/>
        <v>360695.99285000004</v>
      </c>
      <c r="D271" s="63">
        <f t="shared" si="61"/>
        <v>33178.372410000004</v>
      </c>
      <c r="E271" s="63">
        <f t="shared" si="61"/>
        <v>393874.36526000005</v>
      </c>
      <c r="F271" s="63">
        <f t="shared" si="61"/>
        <v>41823.004740000019</v>
      </c>
      <c r="G271" s="63">
        <f t="shared" si="61"/>
        <v>75001.377150000044</v>
      </c>
      <c r="H271" s="80">
        <f>E271/B271*100</f>
        <v>90.400904935460119</v>
      </c>
    </row>
    <row r="272" spans="1:13" s="45" customFormat="1" ht="11.25" customHeight="1" x14ac:dyDescent="0.2">
      <c r="A272" s="74" t="s">
        <v>296</v>
      </c>
      <c r="B272" s="52">
        <v>421017.52500000008</v>
      </c>
      <c r="C272" s="52">
        <v>347242.44885000004</v>
      </c>
      <c r="D272" s="52">
        <v>32777.827080000003</v>
      </c>
      <c r="E272" s="52">
        <v>380020.27593000006</v>
      </c>
      <c r="F272" s="52">
        <v>40997.24907000002</v>
      </c>
      <c r="G272" s="52">
        <v>73775.076150000037</v>
      </c>
      <c r="H272" s="53">
        <f>E272/B272*100</f>
        <v>90.262341438162224</v>
      </c>
    </row>
    <row r="273" spans="1:8" s="45" customFormat="1" ht="11.25" customHeight="1" x14ac:dyDescent="0.2">
      <c r="A273" s="74" t="s">
        <v>297</v>
      </c>
      <c r="B273" s="52">
        <v>14679.845000000001</v>
      </c>
      <c r="C273" s="52">
        <v>13453.544</v>
      </c>
      <c r="D273" s="52">
        <v>400.54533000000004</v>
      </c>
      <c r="E273" s="52">
        <v>13854.089330000001</v>
      </c>
      <c r="F273" s="52">
        <v>825.75567000000046</v>
      </c>
      <c r="G273" s="52">
        <v>1226.3010000000013</v>
      </c>
      <c r="H273" s="53">
        <f>E273/B273*100</f>
        <v>94.374901982956899</v>
      </c>
    </row>
    <row r="274" spans="1:8" s="45" customFormat="1" ht="12" customHeight="1" x14ac:dyDescent="0.2">
      <c r="A274" s="81"/>
      <c r="B274" s="52"/>
      <c r="C274" s="52"/>
      <c r="D274" s="52"/>
      <c r="E274" s="52"/>
      <c r="F274" s="52"/>
      <c r="G274" s="52"/>
      <c r="H274" s="80"/>
    </row>
    <row r="275" spans="1:8" s="45" customFormat="1" ht="11.25" customHeight="1" x14ac:dyDescent="0.2">
      <c r="A275" s="82" t="s">
        <v>298</v>
      </c>
      <c r="B275" s="83">
        <f>B10+B17+B19+B21+B23+B35+B39+B48+B50+B52+B60+B72+B79+B84+B88+B94+B106+B119+B130+B146+B148+B169+B179+B184+B193+B202+B211+B220+B252+B254+B261+B265+B267+B269+B271</f>
        <v>1151925502.2655897</v>
      </c>
      <c r="C275" s="83">
        <f>C10+C17+C19+C21+C23+C35+C39+C48+C50+C52+C60+C72+C79+C84+C88+C94+C106+C119+C130+C146+C148+C169+C179+C184+C193+C202+C211+C220+C252+C254+C261+C265+C267+C269+C271</f>
        <v>1020113938.7122803</v>
      </c>
      <c r="D275" s="83">
        <f t="shared" ref="D275:G275" si="62">D10+D17+D19+D21+D23+D35+D39+D48+D50+D52+D60+D72+D79+D84+D88+D94+D106+D119+D130+D146+D148+D169+D179+D184+D193+D202+D211+D220+D252+D254+D261+D265+D267+D269+D271</f>
        <v>25102801.220929995</v>
      </c>
      <c r="E275" s="83">
        <f t="shared" si="62"/>
        <v>1045216739.9332103</v>
      </c>
      <c r="F275" s="83">
        <f t="shared" si="62"/>
        <v>106708762.33238</v>
      </c>
      <c r="G275" s="83">
        <f t="shared" si="62"/>
        <v>131811563.55330998</v>
      </c>
      <c r="H275" s="84">
        <f>E275/B275*100</f>
        <v>90.736487548673395</v>
      </c>
    </row>
    <row r="276" spans="1:8" s="45" customFormat="1" ht="11.25" customHeight="1" x14ac:dyDescent="0.2">
      <c r="A276" s="85"/>
      <c r="B276" s="59"/>
      <c r="C276" s="59"/>
      <c r="D276" s="59"/>
      <c r="E276" s="59"/>
      <c r="F276" s="59"/>
      <c r="G276" s="59"/>
      <c r="H276" s="49"/>
    </row>
    <row r="277" spans="1:8" s="45" customFormat="1" ht="11.25" customHeight="1" x14ac:dyDescent="0.2">
      <c r="A277" s="46" t="s">
        <v>299</v>
      </c>
      <c r="B277" s="59"/>
      <c r="C277" s="59"/>
      <c r="D277" s="59"/>
      <c r="E277" s="59"/>
      <c r="F277" s="59"/>
      <c r="G277" s="59"/>
      <c r="H277" s="53"/>
    </row>
    <row r="278" spans="1:8" s="45" customFormat="1" ht="11.25" customHeight="1" x14ac:dyDescent="0.2">
      <c r="A278" s="51" t="s">
        <v>300</v>
      </c>
      <c r="B278" s="52">
        <v>42638167.282000005</v>
      </c>
      <c r="C278" s="52">
        <v>42372071.4164</v>
      </c>
      <c r="D278" s="52">
        <v>58617.263159999995</v>
      </c>
      <c r="E278" s="52">
        <v>42430688.679559998</v>
      </c>
      <c r="F278" s="52">
        <v>207478.60244000703</v>
      </c>
      <c r="G278" s="52">
        <v>266095.86560000479</v>
      </c>
      <c r="H278" s="53">
        <f>E278/B278*100</f>
        <v>99.513396996949268</v>
      </c>
    </row>
    <row r="279" spans="1:8" s="45" customFormat="1" ht="11.4" x14ac:dyDescent="0.2">
      <c r="A279" s="86"/>
      <c r="B279" s="59"/>
      <c r="C279" s="59"/>
      <c r="D279" s="59"/>
      <c r="E279" s="59"/>
      <c r="F279" s="59"/>
      <c r="G279" s="59"/>
      <c r="H279" s="53"/>
    </row>
    <row r="280" spans="1:8" s="45" customFormat="1" ht="11.25" customHeight="1" x14ac:dyDescent="0.2">
      <c r="A280" s="51" t="s">
        <v>301</v>
      </c>
      <c r="B280" s="59">
        <f t="shared" ref="B280:G280" si="63">SUM(B281:B282)</f>
        <v>448404617.69799995</v>
      </c>
      <c r="C280" s="59">
        <v>444565794.3248201</v>
      </c>
      <c r="D280" s="59">
        <f t="shared" si="63"/>
        <v>624322.02607000002</v>
      </c>
      <c r="E280" s="59">
        <f t="shared" si="63"/>
        <v>445190116.35089004</v>
      </c>
      <c r="F280" s="59">
        <f t="shared" si="63"/>
        <v>3214501.3471099003</v>
      </c>
      <c r="G280" s="59">
        <f t="shared" si="63"/>
        <v>3838823.3731798828</v>
      </c>
      <c r="H280" s="49">
        <f>E280/B280*100</f>
        <v>99.283124834081235</v>
      </c>
    </row>
    <row r="281" spans="1:8" s="45" customFormat="1" ht="11.25" customHeight="1" x14ac:dyDescent="0.2">
      <c r="A281" s="51" t="s">
        <v>302</v>
      </c>
      <c r="B281" s="52">
        <v>446685260.64199996</v>
      </c>
      <c r="C281" s="52">
        <v>442898564.01160008</v>
      </c>
      <c r="D281" s="52">
        <v>615542.19192000001</v>
      </c>
      <c r="E281" s="52">
        <v>443514106.20352006</v>
      </c>
      <c r="F281" s="52">
        <v>3171154.4384799004</v>
      </c>
      <c r="G281" s="52">
        <v>3786696.6303998828</v>
      </c>
      <c r="H281" s="53">
        <f>E281/B281*100</f>
        <v>99.290069604284199</v>
      </c>
    </row>
    <row r="282" spans="1:8" s="45" customFormat="1" ht="11.25" customHeight="1" x14ac:dyDescent="0.2">
      <c r="A282" s="87" t="s">
        <v>303</v>
      </c>
      <c r="B282" s="52">
        <v>1719357.0560000001</v>
      </c>
      <c r="C282" s="52">
        <v>1667230.3132200001</v>
      </c>
      <c r="D282" s="52">
        <v>8779.8341500000006</v>
      </c>
      <c r="E282" s="52">
        <v>1676010.1473700001</v>
      </c>
      <c r="F282" s="52">
        <v>43346.908629999962</v>
      </c>
      <c r="G282" s="52">
        <v>52126.742779999971</v>
      </c>
      <c r="H282" s="49">
        <f>E282/B282*100</f>
        <v>97.478888490396258</v>
      </c>
    </row>
    <row r="283" spans="1:8" s="45" customFormat="1" ht="11.25" customHeight="1" x14ac:dyDescent="0.2">
      <c r="A283" s="87"/>
      <c r="B283" s="59"/>
      <c r="C283" s="59"/>
      <c r="D283" s="59"/>
      <c r="E283" s="59"/>
      <c r="F283" s="59"/>
      <c r="G283" s="59"/>
      <c r="H283" s="53"/>
    </row>
    <row r="284" spans="1:8" s="45" customFormat="1" ht="11.25" customHeight="1" x14ac:dyDescent="0.2">
      <c r="A284" s="46" t="s">
        <v>304</v>
      </c>
      <c r="B284" s="88">
        <f t="shared" ref="B284:G284" si="64">B278+B280</f>
        <v>491042784.97999996</v>
      </c>
      <c r="C284" s="88">
        <f t="shared" si="64"/>
        <v>486937865.74122012</v>
      </c>
      <c r="D284" s="88">
        <f t="shared" si="64"/>
        <v>682939.28922999999</v>
      </c>
      <c r="E284" s="88">
        <f t="shared" si="64"/>
        <v>487620805.03045005</v>
      </c>
      <c r="F284" s="88">
        <f t="shared" si="64"/>
        <v>3421979.9495499074</v>
      </c>
      <c r="G284" s="88">
        <f t="shared" si="64"/>
        <v>4104919.2387798876</v>
      </c>
      <c r="H284" s="53">
        <f>E284/B284*100</f>
        <v>99.303119798473503</v>
      </c>
    </row>
    <row r="285" spans="1:8" s="45" customFormat="1" ht="11.25" customHeight="1" x14ac:dyDescent="0.2">
      <c r="A285" s="51"/>
      <c r="B285" s="59"/>
      <c r="C285" s="59"/>
      <c r="D285" s="59"/>
      <c r="E285" s="59"/>
      <c r="F285" s="59"/>
      <c r="G285" s="59"/>
      <c r="H285" s="53"/>
    </row>
    <row r="286" spans="1:8" s="94" customFormat="1" ht="16.5" customHeight="1" thickBot="1" x14ac:dyDescent="0.3">
      <c r="A286" s="89" t="s">
        <v>305</v>
      </c>
      <c r="B286" s="90">
        <f t="shared" ref="B286:G286" si="65">+B284+B275</f>
        <v>1642968287.2455897</v>
      </c>
      <c r="C286" s="90">
        <f t="shared" si="65"/>
        <v>1507051804.4535003</v>
      </c>
      <c r="D286" s="90">
        <f t="shared" si="65"/>
        <v>25785740.510159995</v>
      </c>
      <c r="E286" s="91">
        <f t="shared" si="65"/>
        <v>1532837544.9636602</v>
      </c>
      <c r="F286" s="90">
        <f t="shared" si="65"/>
        <v>110130742.28192991</v>
      </c>
      <c r="G286" s="92">
        <f t="shared" si="65"/>
        <v>135916482.79208988</v>
      </c>
      <c r="H286" s="93">
        <f>E286/B286*100</f>
        <v>93.29684308961545</v>
      </c>
    </row>
    <row r="287" spans="1:8" s="45" customFormat="1" ht="12" customHeight="1" thickTop="1" x14ac:dyDescent="0.2">
      <c r="A287" s="51"/>
      <c r="B287" s="59"/>
      <c r="C287" s="55"/>
      <c r="D287" s="59"/>
      <c r="E287" s="55"/>
      <c r="F287" s="55"/>
      <c r="G287" s="55"/>
      <c r="H287" s="49"/>
    </row>
    <row r="288" spans="1:8" ht="22.5" customHeight="1" x14ac:dyDescent="0.2">
      <c r="A288" s="105" t="s">
        <v>306</v>
      </c>
      <c r="B288" s="105"/>
      <c r="C288" s="105"/>
      <c r="D288" s="105"/>
      <c r="E288" s="105"/>
      <c r="F288" s="105"/>
      <c r="G288" s="105"/>
      <c r="H288" s="105"/>
    </row>
    <row r="289" spans="1:9" ht="11.4" x14ac:dyDescent="0.2">
      <c r="A289" s="45" t="s">
        <v>307</v>
      </c>
    </row>
    <row r="290" spans="1:9" ht="26.25" customHeight="1" x14ac:dyDescent="0.2">
      <c r="A290" s="105" t="s">
        <v>308</v>
      </c>
      <c r="B290" s="105"/>
      <c r="C290" s="105"/>
      <c r="D290" s="105"/>
      <c r="E290" s="105"/>
      <c r="F290" s="105"/>
      <c r="G290" s="105"/>
      <c r="H290" s="105"/>
    </row>
    <row r="291" spans="1:9" ht="11.4" x14ac:dyDescent="0.2">
      <c r="A291" s="45" t="s">
        <v>309</v>
      </c>
    </row>
    <row r="292" spans="1:9" ht="11.4" x14ac:dyDescent="0.2">
      <c r="A292" s="45" t="s">
        <v>310</v>
      </c>
    </row>
    <row r="293" spans="1:9" ht="11.4" x14ac:dyDescent="0.2">
      <c r="A293" s="45" t="s">
        <v>311</v>
      </c>
    </row>
    <row r="294" spans="1:9" ht="11.4" x14ac:dyDescent="0.2">
      <c r="A294" s="45" t="s">
        <v>312</v>
      </c>
    </row>
    <row r="295" spans="1:9" x14ac:dyDescent="0.2">
      <c r="E295" s="45"/>
      <c r="F295" s="45"/>
      <c r="G295" s="95"/>
      <c r="I295" s="97"/>
    </row>
    <row r="296" spans="1:9" x14ac:dyDescent="0.2">
      <c r="E296" s="45"/>
      <c r="F296" s="45"/>
      <c r="G296" s="95"/>
      <c r="I296" s="97"/>
    </row>
    <row r="297" spans="1:9" x14ac:dyDescent="0.2">
      <c r="E297" s="45"/>
      <c r="F297" s="45"/>
      <c r="G297" s="95"/>
      <c r="I297" s="97"/>
    </row>
    <row r="298" spans="1:9" x14ac:dyDescent="0.2">
      <c r="E298" s="45"/>
      <c r="F298" s="45"/>
      <c r="G298" s="95"/>
      <c r="I298" s="97"/>
    </row>
    <row r="299" spans="1:9" x14ac:dyDescent="0.2">
      <c r="E299" s="45"/>
      <c r="F299" s="45"/>
      <c r="G299" s="95"/>
      <c r="I299" s="97"/>
    </row>
    <row r="300" spans="1:9" x14ac:dyDescent="0.2">
      <c r="E300" s="45"/>
      <c r="F300" s="45"/>
      <c r="G300" s="95"/>
      <c r="I300" s="97"/>
    </row>
    <row r="301" spans="1:9" x14ac:dyDescent="0.2">
      <c r="E301" s="45"/>
      <c r="F301" s="45"/>
      <c r="G301" s="95"/>
      <c r="I301" s="97"/>
    </row>
    <row r="302" spans="1:9" x14ac:dyDescent="0.2">
      <c r="E302" s="45"/>
      <c r="F302" s="45"/>
      <c r="G302" s="95"/>
      <c r="I302" s="97"/>
    </row>
    <row r="303" spans="1:9" x14ac:dyDescent="0.2">
      <c r="E303" s="45"/>
      <c r="F303" s="45"/>
      <c r="G303" s="95"/>
      <c r="I303" s="97"/>
    </row>
    <row r="304" spans="1:9" x14ac:dyDescent="0.2">
      <c r="E304" s="45"/>
      <c r="F304" s="45"/>
      <c r="G304" s="95"/>
      <c r="I304" s="97"/>
    </row>
    <row r="305" spans="5:9" x14ac:dyDescent="0.2">
      <c r="E305" s="45"/>
      <c r="F305" s="45"/>
      <c r="G305" s="95"/>
      <c r="I305" s="97"/>
    </row>
    <row r="306" spans="5:9" x14ac:dyDescent="0.2">
      <c r="E306" s="45"/>
      <c r="F306" s="45"/>
      <c r="G306" s="95"/>
      <c r="I306" s="97"/>
    </row>
    <row r="307" spans="5:9" x14ac:dyDescent="0.2">
      <c r="E307" s="45"/>
      <c r="F307" s="45"/>
      <c r="G307" s="95"/>
      <c r="I307" s="97"/>
    </row>
    <row r="308" spans="5:9" x14ac:dyDescent="0.2">
      <c r="E308" s="45"/>
      <c r="F308" s="45"/>
      <c r="G308" s="95"/>
      <c r="I308" s="97"/>
    </row>
    <row r="309" spans="5:9" x14ac:dyDescent="0.2">
      <c r="E309" s="45"/>
      <c r="F309" s="45"/>
      <c r="G309" s="95"/>
      <c r="I309" s="97"/>
    </row>
    <row r="310" spans="5:9" x14ac:dyDescent="0.2">
      <c r="E310" s="45"/>
      <c r="F310" s="45"/>
      <c r="G310" s="95"/>
      <c r="I310" s="97"/>
    </row>
    <row r="311" spans="5:9" x14ac:dyDescent="0.2">
      <c r="E311" s="45"/>
      <c r="F311" s="45"/>
      <c r="G311" s="95"/>
      <c r="I311" s="97"/>
    </row>
    <row r="312" spans="5:9" x14ac:dyDescent="0.2">
      <c r="E312" s="45"/>
      <c r="F312" s="45"/>
      <c r="G312" s="95"/>
      <c r="I312" s="97"/>
    </row>
    <row r="313" spans="5:9" x14ac:dyDescent="0.2">
      <c r="E313" s="45"/>
      <c r="F313" s="45"/>
      <c r="G313" s="95"/>
      <c r="I313" s="97"/>
    </row>
    <row r="314" spans="5:9" x14ac:dyDescent="0.2">
      <c r="E314" s="45"/>
      <c r="F314" s="45"/>
      <c r="G314" s="95"/>
      <c r="I314" s="97"/>
    </row>
    <row r="315" spans="5:9" x14ac:dyDescent="0.2">
      <c r="E315" s="45"/>
      <c r="F315" s="45"/>
      <c r="G315" s="95"/>
      <c r="I315" s="97"/>
    </row>
    <row r="316" spans="5:9" x14ac:dyDescent="0.2">
      <c r="E316" s="45"/>
      <c r="F316" s="45"/>
      <c r="G316" s="95"/>
      <c r="I316" s="97"/>
    </row>
    <row r="317" spans="5:9" x14ac:dyDescent="0.2">
      <c r="E317" s="45"/>
      <c r="F317" s="45"/>
      <c r="G317" s="95"/>
      <c r="I317" s="97"/>
    </row>
    <row r="318" spans="5:9" x14ac:dyDescent="0.2">
      <c r="E318" s="45"/>
      <c r="F318" s="45"/>
      <c r="G318" s="95"/>
      <c r="I318" s="97"/>
    </row>
    <row r="319" spans="5:9" x14ac:dyDescent="0.2">
      <c r="E319" s="45"/>
      <c r="F319" s="45"/>
      <c r="G319" s="95"/>
      <c r="I319" s="97"/>
    </row>
    <row r="320" spans="5:9" x14ac:dyDescent="0.2">
      <c r="E320" s="45"/>
      <c r="F320" s="45"/>
      <c r="G320" s="95"/>
      <c r="I320" s="97"/>
    </row>
    <row r="321" spans="5:9" x14ac:dyDescent="0.2">
      <c r="E321" s="45"/>
      <c r="F321" s="45"/>
      <c r="G321" s="95"/>
      <c r="I321" s="97"/>
    </row>
    <row r="322" spans="5:9" x14ac:dyDescent="0.2">
      <c r="E322" s="45"/>
      <c r="F322" s="45"/>
      <c r="G322" s="95"/>
      <c r="I322" s="97"/>
    </row>
    <row r="323" spans="5:9" x14ac:dyDescent="0.2">
      <c r="E323" s="45"/>
      <c r="F323" s="45"/>
      <c r="G323" s="95"/>
      <c r="I323" s="97"/>
    </row>
    <row r="324" spans="5:9" x14ac:dyDescent="0.2">
      <c r="E324" s="45"/>
      <c r="F324" s="45"/>
      <c r="G324" s="95"/>
      <c r="I324" s="97"/>
    </row>
    <row r="325" spans="5:9" x14ac:dyDescent="0.2">
      <c r="E325" s="45"/>
      <c r="F325" s="45"/>
      <c r="G325" s="95"/>
      <c r="I325" s="97"/>
    </row>
    <row r="326" spans="5:9" x14ac:dyDescent="0.2">
      <c r="E326" s="45"/>
      <c r="F326" s="45"/>
      <c r="G326" s="95"/>
      <c r="I326" s="97"/>
    </row>
    <row r="327" spans="5:9" x14ac:dyDescent="0.2">
      <c r="E327" s="45"/>
      <c r="F327" s="45"/>
      <c r="G327" s="95"/>
      <c r="I327" s="97"/>
    </row>
    <row r="328" spans="5:9" x14ac:dyDescent="0.2">
      <c r="E328" s="45"/>
      <c r="F328" s="45"/>
      <c r="G328" s="95"/>
      <c r="I328" s="97"/>
    </row>
    <row r="329" spans="5:9" x14ac:dyDescent="0.2">
      <c r="E329" s="45"/>
      <c r="F329" s="45"/>
      <c r="G329" s="95"/>
      <c r="I329" s="97"/>
    </row>
    <row r="330" spans="5:9" x14ac:dyDescent="0.2">
      <c r="E330" s="45"/>
      <c r="F330" s="45"/>
      <c r="G330" s="95"/>
      <c r="I330" s="97"/>
    </row>
  </sheetData>
  <mergeCells count="8">
    <mergeCell ref="A288:H288"/>
    <mergeCell ref="A290:H290"/>
    <mergeCell ref="H6:H7"/>
    <mergeCell ref="A5:A7"/>
    <mergeCell ref="B6:B7"/>
    <mergeCell ref="F6:F7"/>
    <mergeCell ref="G6:G7"/>
    <mergeCell ref="C5:E6"/>
  </mergeCells>
  <printOptions horizontalCentered="1"/>
  <pageMargins left="0.35433070866141736" right="0.35433070866141736" top="0.31496062992125984" bottom="0.23622047244094491" header="0.19685039370078741" footer="0.19685039370078741"/>
  <pageSetup paperSize="9" scale="80" orientation="portrait" r:id="rId1"/>
  <headerFooter alignWithMargins="0">
    <oddFooter>Page &amp;P of &amp;N</oddFooter>
  </headerFooter>
  <rowBreaks count="3" manualBreakCount="3">
    <brk id="86" max="7" man="1"/>
    <brk id="168" max="7" man="1"/>
    <brk id="25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
  <sheetViews>
    <sheetView view="pageBreakPreview" topLeftCell="A20" zoomScale="115" zoomScaleNormal="110" zoomScaleSheetLayoutView="115" workbookViewId="0">
      <selection activeCell="F8" sqref="F8"/>
    </sheetView>
  </sheetViews>
  <sheetFormatPr defaultRowHeight="13.2" x14ac:dyDescent="0.25"/>
  <cols>
    <col min="1" max="1" width="38.6640625" customWidth="1"/>
    <col min="2" max="5" width="10.6640625" customWidth="1"/>
    <col min="6" max="6" width="12.109375" customWidth="1"/>
    <col min="7" max="7" width="10.88671875" customWidth="1"/>
    <col min="8" max="8" width="9.44140625" bestFit="1" customWidth="1"/>
    <col min="9" max="9" width="10.33203125" bestFit="1" customWidth="1"/>
    <col min="10" max="10" width="11" customWidth="1"/>
    <col min="12" max="12" width="11.33203125" customWidth="1"/>
    <col min="13" max="13" width="11" customWidth="1"/>
  </cols>
  <sheetData>
    <row r="1" spans="1:13" x14ac:dyDescent="0.25">
      <c r="A1" s="2" t="s">
        <v>330</v>
      </c>
    </row>
    <row r="2" spans="1:13" x14ac:dyDescent="0.25">
      <c r="A2" t="s">
        <v>313</v>
      </c>
    </row>
    <row r="3" spans="1:13" x14ac:dyDescent="0.25">
      <c r="A3" t="s">
        <v>314</v>
      </c>
      <c r="H3" t="s">
        <v>315</v>
      </c>
    </row>
    <row r="4" spans="1:13" x14ac:dyDescent="0.25">
      <c r="B4" s="98" t="s">
        <v>316</v>
      </c>
      <c r="C4" s="98" t="s">
        <v>317</v>
      </c>
      <c r="D4" s="98" t="s">
        <v>318</v>
      </c>
      <c r="E4" s="98" t="s">
        <v>319</v>
      </c>
      <c r="F4" s="98" t="s">
        <v>320</v>
      </c>
      <c r="G4" s="98" t="s">
        <v>321</v>
      </c>
      <c r="H4" s="99"/>
      <c r="I4" s="99" t="s">
        <v>322</v>
      </c>
      <c r="J4" s="99" t="s">
        <v>323</v>
      </c>
      <c r="K4" s="99" t="s">
        <v>324</v>
      </c>
      <c r="L4" s="99" t="s">
        <v>325</v>
      </c>
      <c r="M4" s="99" t="s">
        <v>320</v>
      </c>
    </row>
    <row r="5" spans="1:13" x14ac:dyDescent="0.25">
      <c r="A5" t="s">
        <v>326</v>
      </c>
      <c r="B5" s="101">
        <v>265283.09108395001</v>
      </c>
      <c r="C5" s="101">
        <v>288729.88239633001</v>
      </c>
      <c r="D5" s="101">
        <v>333545.40042917</v>
      </c>
      <c r="E5" s="100">
        <v>360575.46406100999</v>
      </c>
      <c r="F5" s="100">
        <v>394834.44927548</v>
      </c>
      <c r="G5" s="101">
        <f>SUM(B5:F5)</f>
        <v>1642968.28724594</v>
      </c>
      <c r="H5" s="101"/>
      <c r="I5" s="101">
        <f>B5</f>
        <v>265283.09108395001</v>
      </c>
      <c r="J5" s="101">
        <f>+I5+C5</f>
        <v>554012.97348028002</v>
      </c>
      <c r="K5" s="101">
        <f t="shared" ref="K5:M6" si="0">+J5+D5</f>
        <v>887558.37390945002</v>
      </c>
      <c r="L5" s="101">
        <f t="shared" si="0"/>
        <v>1248133.8379704601</v>
      </c>
      <c r="M5" s="101">
        <f t="shared" si="0"/>
        <v>1642968.28724594</v>
      </c>
    </row>
    <row r="6" spans="1:13" x14ac:dyDescent="0.25">
      <c r="A6" t="s">
        <v>327</v>
      </c>
      <c r="B6" s="101">
        <v>194503.24133078</v>
      </c>
      <c r="C6" s="101">
        <v>274070.71397684002</v>
      </c>
      <c r="D6" s="101">
        <v>411435.16409437999</v>
      </c>
      <c r="E6" s="100">
        <v>271681.28229021002</v>
      </c>
      <c r="F6" s="100">
        <v>381147.14327147999</v>
      </c>
      <c r="G6" s="101">
        <f>SUM(B6:F6)</f>
        <v>1532837.54496369</v>
      </c>
      <c r="H6" s="101"/>
      <c r="I6" s="101">
        <f>B6</f>
        <v>194503.24133078</v>
      </c>
      <c r="J6" s="101">
        <f>+I6+C6</f>
        <v>468573.95530762</v>
      </c>
      <c r="K6" s="101">
        <f t="shared" si="0"/>
        <v>880009.11940199998</v>
      </c>
      <c r="L6" s="101">
        <f t="shared" si="0"/>
        <v>1151690.40169221</v>
      </c>
      <c r="M6" s="101">
        <f t="shared" si="0"/>
        <v>1532837.54496369</v>
      </c>
    </row>
    <row r="7" spans="1:13" hidden="1" x14ac:dyDescent="0.25">
      <c r="A7" t="s">
        <v>328</v>
      </c>
      <c r="B7" s="100">
        <f t="shared" ref="B7:G7" si="1">+B6/B5*100</f>
        <v>73.319125065995479</v>
      </c>
      <c r="C7" s="100">
        <f t="shared" si="1"/>
        <v>94.922877986225259</v>
      </c>
      <c r="D7" s="100">
        <f t="shared" si="1"/>
        <v>123.35207248098456</v>
      </c>
      <c r="E7" s="100">
        <f t="shared" si="1"/>
        <v>75.346580499509827</v>
      </c>
      <c r="F7" s="100">
        <f t="shared" si="1"/>
        <v>96.533406335461308</v>
      </c>
      <c r="G7" s="100">
        <f t="shared" si="1"/>
        <v>93.296843089597374</v>
      </c>
      <c r="H7" s="102"/>
      <c r="I7" s="102"/>
      <c r="J7" s="102"/>
      <c r="K7" s="102"/>
      <c r="L7" s="102"/>
      <c r="M7" s="102"/>
    </row>
    <row r="8" spans="1:13" x14ac:dyDescent="0.25">
      <c r="A8" t="s">
        <v>329</v>
      </c>
      <c r="B8" s="100">
        <f>I8</f>
        <v>73.319125065995479</v>
      </c>
      <c r="C8" s="100">
        <f>J8</f>
        <v>84.578155699868063</v>
      </c>
      <c r="D8" s="100">
        <f>K8</f>
        <v>99.149435718329414</v>
      </c>
      <c r="E8" s="100">
        <f t="shared" ref="E8:F8" si="2">L8</f>
        <v>92.272989214436109</v>
      </c>
      <c r="F8" s="100">
        <f t="shared" si="2"/>
        <v>93.296843089597374</v>
      </c>
      <c r="G8" s="100"/>
      <c r="H8" s="102"/>
      <c r="I8" s="102">
        <f>+I6/I5*100</f>
        <v>73.319125065995479</v>
      </c>
      <c r="J8" s="102">
        <f t="shared" ref="J8:M8" si="3">+J6/J5*100</f>
        <v>84.578155699868063</v>
      </c>
      <c r="K8" s="102">
        <f t="shared" si="3"/>
        <v>99.149435718329414</v>
      </c>
      <c r="L8" s="102">
        <f t="shared" si="3"/>
        <v>92.272989214436109</v>
      </c>
      <c r="M8" s="102">
        <f t="shared" si="3"/>
        <v>93.296843089597374</v>
      </c>
    </row>
  </sheetData>
  <printOptions horizontalCentered="1"/>
  <pageMargins left="0.35433070866141736" right="0.35433070866141736" top="0.86614173228346458" bottom="0.4724409448818898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Paguia</dc:creator>
  <cp:lastModifiedBy>Mary Dianne M. Cruz</cp:lastModifiedBy>
  <cp:lastPrinted>2022-06-17T04:58:09Z</cp:lastPrinted>
  <dcterms:created xsi:type="dcterms:W3CDTF">2022-06-15T02:59:11Z</dcterms:created>
  <dcterms:modified xsi:type="dcterms:W3CDTF">2022-06-17T04:58:14Z</dcterms:modified>
</cp:coreProperties>
</file>